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288" activeTab="3"/>
  </bookViews>
  <sheets>
    <sheet name="1A" sheetId="1" r:id="rId1"/>
    <sheet name="1B" sheetId="4" r:id="rId2"/>
    <sheet name="1C" sheetId="5" r:id="rId3"/>
    <sheet name="1D" sheetId="6" r:id="rId4"/>
    <sheet name="1E" sheetId="7" r:id="rId5"/>
    <sheet name="Hoja3" sheetId="3" r:id="rId6"/>
    <sheet name="1F" sheetId="8" r:id="rId7"/>
    <sheet name="Hoja1" sheetId="9" r:id="rId8"/>
    <sheet name="1B CULTURA" sheetId="10" r:id="rId9"/>
  </sheets>
  <definedNames>
    <definedName name="_xlnm._FilterDatabase" localSheetId="1" hidden="1">'1B'!$A$2:$J$47</definedName>
    <definedName name="_xlnm._FilterDatabase" localSheetId="2" hidden="1">'1C'!$B$2:$J$46</definedName>
    <definedName name="_xlnm._FilterDatabase" localSheetId="3" hidden="1">'1D'!$B$2:$J$47</definedName>
    <definedName name="_xlnm._FilterDatabase" localSheetId="4" hidden="1">'1E'!$B$2:$K$48</definedName>
    <definedName name="_xlnm._FilterDatabase" localSheetId="6" hidden="1">'1F'!$B$2:$K$47</definedName>
  </definedNames>
  <calcPr calcId="145621"/>
</workbook>
</file>

<file path=xl/calcChain.xml><?xml version="1.0" encoding="utf-8"?>
<calcChain xmlns="http://schemas.openxmlformats.org/spreadsheetml/2006/main">
  <c r="J3" i="8" l="1"/>
  <c r="R35" i="8"/>
  <c r="R34" i="8"/>
  <c r="J26" i="8" l="1"/>
  <c r="H22" i="8" l="1"/>
  <c r="F22" i="8"/>
  <c r="D22" i="8"/>
  <c r="J22" i="8" s="1"/>
  <c r="D4" i="8"/>
  <c r="D5" i="8"/>
  <c r="D6" i="8"/>
  <c r="D7" i="8"/>
  <c r="D8" i="8"/>
  <c r="D9" i="8"/>
  <c r="D10" i="8"/>
  <c r="D11" i="8"/>
  <c r="D12" i="8"/>
  <c r="D13" i="8"/>
  <c r="D14" i="8"/>
  <c r="D16" i="8"/>
  <c r="D17" i="8"/>
  <c r="D18" i="8"/>
  <c r="D19" i="8"/>
  <c r="D20" i="8"/>
  <c r="D21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15" i="8"/>
  <c r="D44" i="8"/>
  <c r="D45" i="8"/>
  <c r="D46" i="8"/>
  <c r="D47" i="8"/>
  <c r="D3" i="8"/>
  <c r="F47" i="5" l="1"/>
  <c r="H47" i="5"/>
  <c r="J47" i="5"/>
  <c r="F48" i="5"/>
  <c r="H48" i="5"/>
  <c r="J48" i="5"/>
  <c r="I8" i="10" l="1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K23" i="10" s="1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K39" i="10" s="1"/>
  <c r="I40" i="10"/>
  <c r="I41" i="10"/>
  <c r="I42" i="10"/>
  <c r="I43" i="10"/>
  <c r="I44" i="10"/>
  <c r="I45" i="10"/>
  <c r="I46" i="10"/>
  <c r="I47" i="10"/>
  <c r="K47" i="10" s="1"/>
  <c r="I48" i="10"/>
  <c r="I49" i="10"/>
  <c r="I50" i="10"/>
  <c r="I51" i="10"/>
  <c r="I7" i="10"/>
  <c r="G51" i="10"/>
  <c r="E51" i="10"/>
  <c r="G50" i="10"/>
  <c r="E50" i="10"/>
  <c r="G49" i="10"/>
  <c r="E49" i="10"/>
  <c r="G48" i="10"/>
  <c r="E48" i="10"/>
  <c r="G47" i="10"/>
  <c r="E47" i="10"/>
  <c r="G46" i="10"/>
  <c r="E46" i="10"/>
  <c r="G45" i="10"/>
  <c r="E45" i="10"/>
  <c r="G44" i="10"/>
  <c r="E44" i="10"/>
  <c r="G43" i="10"/>
  <c r="E43" i="10"/>
  <c r="G42" i="10"/>
  <c r="E42" i="10"/>
  <c r="G41" i="10"/>
  <c r="E41" i="10"/>
  <c r="G40" i="10"/>
  <c r="E40" i="10"/>
  <c r="G39" i="10"/>
  <c r="E39" i="10"/>
  <c r="G38" i="10"/>
  <c r="E38" i="10"/>
  <c r="G37" i="10"/>
  <c r="E37" i="10"/>
  <c r="G36" i="10"/>
  <c r="E36" i="10"/>
  <c r="G35" i="10"/>
  <c r="E35" i="10"/>
  <c r="G34" i="10"/>
  <c r="E34" i="10"/>
  <c r="G33" i="10"/>
  <c r="E33" i="10"/>
  <c r="G32" i="10"/>
  <c r="E32" i="10"/>
  <c r="G31" i="10"/>
  <c r="E31" i="10"/>
  <c r="G30" i="10"/>
  <c r="E30" i="10"/>
  <c r="G29" i="10"/>
  <c r="E29" i="10"/>
  <c r="G28" i="10"/>
  <c r="E28" i="10"/>
  <c r="G27" i="10"/>
  <c r="E27" i="10"/>
  <c r="G26" i="10"/>
  <c r="E26" i="10"/>
  <c r="G25" i="10"/>
  <c r="E25" i="10"/>
  <c r="G24" i="10"/>
  <c r="E24" i="10"/>
  <c r="G23" i="10"/>
  <c r="E23" i="10"/>
  <c r="G22" i="10"/>
  <c r="E22" i="10"/>
  <c r="G21" i="10"/>
  <c r="E21" i="10"/>
  <c r="G20" i="10"/>
  <c r="E20" i="10"/>
  <c r="G19" i="10"/>
  <c r="E19" i="10"/>
  <c r="G18" i="10"/>
  <c r="E18" i="10"/>
  <c r="G17" i="10"/>
  <c r="E17" i="10"/>
  <c r="G16" i="10"/>
  <c r="E16" i="10"/>
  <c r="G15" i="10"/>
  <c r="E15" i="10"/>
  <c r="G14" i="10"/>
  <c r="E14" i="10"/>
  <c r="G13" i="10"/>
  <c r="E13" i="10"/>
  <c r="G12" i="10"/>
  <c r="E12" i="10"/>
  <c r="G11" i="10"/>
  <c r="E11" i="10"/>
  <c r="K11" i="10" s="1"/>
  <c r="G10" i="10"/>
  <c r="E10" i="10"/>
  <c r="G9" i="10"/>
  <c r="E9" i="10"/>
  <c r="G8" i="10"/>
  <c r="E8" i="10"/>
  <c r="G7" i="10"/>
  <c r="K7" i="10" s="1"/>
  <c r="E7" i="10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3" i="6"/>
  <c r="M26" i="7"/>
  <c r="K15" i="10" l="1"/>
  <c r="K31" i="10"/>
  <c r="K19" i="10"/>
  <c r="K27" i="10"/>
  <c r="K35" i="10"/>
  <c r="K43" i="10"/>
  <c r="K10" i="10"/>
  <c r="K14" i="10"/>
  <c r="K18" i="10"/>
  <c r="K22" i="10"/>
  <c r="K26" i="10"/>
  <c r="K30" i="10"/>
  <c r="K34" i="10"/>
  <c r="K38" i="10"/>
  <c r="K42" i="10"/>
  <c r="K46" i="10"/>
  <c r="K50" i="10"/>
  <c r="K9" i="10"/>
  <c r="K13" i="10"/>
  <c r="K17" i="10"/>
  <c r="K21" i="10"/>
  <c r="K25" i="10"/>
  <c r="K29" i="10"/>
  <c r="K33" i="10"/>
  <c r="K37" i="10"/>
  <c r="K41" i="10"/>
  <c r="K45" i="10"/>
  <c r="K49" i="10"/>
  <c r="K51" i="10"/>
  <c r="K8" i="10"/>
  <c r="K12" i="10"/>
  <c r="K16" i="10"/>
  <c r="K20" i="10"/>
  <c r="K24" i="10"/>
  <c r="K28" i="10"/>
  <c r="K32" i="10"/>
  <c r="K36" i="10"/>
  <c r="K40" i="10"/>
  <c r="K44" i="10"/>
  <c r="K48" i="10"/>
  <c r="D47" i="5"/>
  <c r="D48" i="5"/>
  <c r="E1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3" i="1"/>
  <c r="E29" i="1"/>
  <c r="E34" i="1"/>
  <c r="E43" i="1"/>
  <c r="E36" i="1"/>
  <c r="E28" i="1"/>
  <c r="E6" i="1"/>
  <c r="E16" i="1"/>
  <c r="E19" i="1"/>
  <c r="F19" i="1" s="1"/>
  <c r="E3" i="1"/>
  <c r="E39" i="1"/>
  <c r="E8" i="1"/>
  <c r="E27" i="1"/>
  <c r="E45" i="1"/>
  <c r="E25" i="1"/>
  <c r="E26" i="1"/>
  <c r="E30" i="1"/>
  <c r="E12" i="1"/>
  <c r="F12" i="1" s="1"/>
  <c r="E32" i="1"/>
  <c r="E14" i="1"/>
  <c r="E47" i="1"/>
  <c r="E44" i="1"/>
  <c r="E24" i="1"/>
  <c r="E22" i="1"/>
  <c r="E7" i="1"/>
  <c r="E38" i="1"/>
  <c r="E4" i="1"/>
  <c r="E5" i="1"/>
  <c r="E21" i="1"/>
  <c r="E17" i="1"/>
  <c r="E33" i="1"/>
  <c r="F33" i="1" s="1"/>
  <c r="E42" i="1"/>
  <c r="E40" i="1"/>
  <c r="E15" i="1"/>
  <c r="F4" i="1"/>
  <c r="F5" i="1"/>
  <c r="F6" i="1"/>
  <c r="F7" i="1"/>
  <c r="F8" i="1"/>
  <c r="F9" i="1"/>
  <c r="F10" i="1"/>
  <c r="F11" i="1"/>
  <c r="F13" i="1"/>
  <c r="F14" i="1"/>
  <c r="F15" i="1"/>
  <c r="F16" i="1"/>
  <c r="F17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7" i="1"/>
  <c r="F3" i="1"/>
  <c r="E37" i="1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3" i="5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3" i="4"/>
  <c r="L25" i="7"/>
  <c r="D3" i="7"/>
  <c r="D5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4" i="7"/>
  <c r="D20" i="7"/>
  <c r="D21" i="7"/>
  <c r="D23" i="7"/>
  <c r="D22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6" i="7"/>
  <c r="F23" i="7"/>
  <c r="H23" i="7"/>
  <c r="J23" i="7" l="1"/>
  <c r="C38" i="1"/>
  <c r="C6" i="1"/>
  <c r="C8" i="1"/>
  <c r="C14" i="1"/>
  <c r="C17" i="1"/>
  <c r="H47" i="1"/>
  <c r="C47" i="1"/>
  <c r="C15" i="1"/>
  <c r="C30" i="1"/>
  <c r="H5" i="1"/>
  <c r="H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3" i="1"/>
  <c r="J47" i="1" l="1"/>
  <c r="H20" i="7"/>
  <c r="H29" i="7"/>
  <c r="H27" i="7"/>
  <c r="H7" i="7"/>
  <c r="H25" i="7"/>
  <c r="H19" i="7"/>
  <c r="H28" i="7"/>
  <c r="H22" i="7"/>
  <c r="H30" i="7"/>
  <c r="H15" i="7"/>
  <c r="H31" i="7"/>
  <c r="H38" i="7"/>
  <c r="H4" i="7"/>
  <c r="H16" i="7"/>
  <c r="H47" i="7"/>
  <c r="H42" i="7"/>
  <c r="H21" i="7"/>
  <c r="H17" i="7"/>
  <c r="H26" i="7"/>
  <c r="H6" i="7"/>
  <c r="H35" i="7"/>
  <c r="H46" i="7"/>
  <c r="H34" i="7"/>
  <c r="H12" i="7"/>
  <c r="H24" i="7"/>
  <c r="H40" i="7"/>
  <c r="H45" i="7"/>
  <c r="H36" i="7"/>
  <c r="H13" i="7"/>
  <c r="H41" i="7"/>
  <c r="H48" i="7"/>
  <c r="H44" i="7"/>
  <c r="H10" i="7"/>
  <c r="H3" i="7"/>
  <c r="H5" i="7"/>
  <c r="H37" i="7"/>
  <c r="H33" i="7"/>
  <c r="H9" i="7"/>
  <c r="H18" i="7"/>
  <c r="H39" i="7"/>
  <c r="H43" i="7"/>
  <c r="H11" i="7"/>
  <c r="H14" i="7"/>
  <c r="H8" i="7"/>
  <c r="H32" i="7"/>
  <c r="H4" i="4" l="1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3" i="4"/>
  <c r="F56" i="4" l="1"/>
  <c r="H32" i="8" l="1"/>
  <c r="F32" i="8"/>
  <c r="H27" i="8"/>
  <c r="F27" i="8"/>
  <c r="J27" i="8" s="1"/>
  <c r="H41" i="8"/>
  <c r="F41" i="8"/>
  <c r="H11" i="8"/>
  <c r="F11" i="8"/>
  <c r="H7" i="8"/>
  <c r="F7" i="8"/>
  <c r="H47" i="8"/>
  <c r="F47" i="8"/>
  <c r="H5" i="8"/>
  <c r="F5" i="8"/>
  <c r="H44" i="8"/>
  <c r="F44" i="8"/>
  <c r="H34" i="8"/>
  <c r="F34" i="8"/>
  <c r="H31" i="8"/>
  <c r="F31" i="8"/>
  <c r="H15" i="8"/>
  <c r="F15" i="8"/>
  <c r="H26" i="8"/>
  <c r="F26" i="8"/>
  <c r="H9" i="8"/>
  <c r="F9" i="8"/>
  <c r="H39" i="8"/>
  <c r="F39" i="8"/>
  <c r="H33" i="8"/>
  <c r="F33" i="8"/>
  <c r="H35" i="8"/>
  <c r="F35" i="8"/>
  <c r="H4" i="8"/>
  <c r="F4" i="8"/>
  <c r="H13" i="8"/>
  <c r="F13" i="8"/>
  <c r="H25" i="8"/>
  <c r="F25" i="8"/>
  <c r="H38" i="8"/>
  <c r="F38" i="8"/>
  <c r="H36" i="8"/>
  <c r="F36" i="8"/>
  <c r="H20" i="8"/>
  <c r="F20" i="8"/>
  <c r="H19" i="8"/>
  <c r="F19" i="8"/>
  <c r="H14" i="8"/>
  <c r="F14" i="8"/>
  <c r="H45" i="8"/>
  <c r="F45" i="8"/>
  <c r="H30" i="8"/>
  <c r="F30" i="8"/>
  <c r="H21" i="8"/>
  <c r="F21" i="8"/>
  <c r="H43" i="8"/>
  <c r="F43" i="8"/>
  <c r="H16" i="8"/>
  <c r="F16" i="8"/>
  <c r="H37" i="8"/>
  <c r="F37" i="8"/>
  <c r="H46" i="8"/>
  <c r="F46" i="8"/>
  <c r="H12" i="8"/>
  <c r="F12" i="8"/>
  <c r="H8" i="8"/>
  <c r="F8" i="8"/>
  <c r="H18" i="8"/>
  <c r="F18" i="8"/>
  <c r="H6" i="8"/>
  <c r="F6" i="8"/>
  <c r="H24" i="8"/>
  <c r="F24" i="8"/>
  <c r="H23" i="8"/>
  <c r="F23" i="8"/>
  <c r="H28" i="8"/>
  <c r="F28" i="8"/>
  <c r="H29" i="8"/>
  <c r="F29" i="8"/>
  <c r="H3" i="8"/>
  <c r="F3" i="8"/>
  <c r="H40" i="8"/>
  <c r="F40" i="8"/>
  <c r="H17" i="8"/>
  <c r="F17" i="8"/>
  <c r="H10" i="8"/>
  <c r="F10" i="8"/>
  <c r="H42" i="8"/>
  <c r="F42" i="8"/>
  <c r="J25" i="8" l="1"/>
  <c r="J20" i="8"/>
  <c r="J10" i="8"/>
  <c r="J30" i="8"/>
  <c r="J21" i="8"/>
  <c r="J29" i="8"/>
  <c r="J37" i="8"/>
  <c r="J5" i="8"/>
  <c r="J15" i="8"/>
  <c r="J6" i="8"/>
  <c r="J18" i="8"/>
  <c r="J33" i="8"/>
  <c r="J19" i="8"/>
  <c r="J17" i="8"/>
  <c r="J28" i="8"/>
  <c r="J46" i="8"/>
  <c r="J13" i="8"/>
  <c r="J39" i="8"/>
  <c r="J31" i="8"/>
  <c r="J47" i="8"/>
  <c r="J41" i="8"/>
  <c r="J42" i="8"/>
  <c r="J24" i="8"/>
  <c r="J12" i="8"/>
  <c r="J43" i="8"/>
  <c r="J14" i="8"/>
  <c r="J38" i="8"/>
  <c r="J35" i="8"/>
  <c r="J44" i="8"/>
  <c r="J11" i="8"/>
  <c r="J40" i="8"/>
  <c r="J23" i="8"/>
  <c r="J8" i="8"/>
  <c r="J16" i="8"/>
  <c r="J45" i="8"/>
  <c r="J36" i="8"/>
  <c r="J4" i="8"/>
  <c r="J9" i="8"/>
  <c r="J34" i="8"/>
  <c r="J7" i="8"/>
  <c r="J32" i="8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3" i="5"/>
  <c r="F8" i="7"/>
  <c r="F14" i="7"/>
  <c r="F11" i="7"/>
  <c r="J11" i="7" s="1"/>
  <c r="F43" i="7"/>
  <c r="J43" i="7" s="1"/>
  <c r="F39" i="7"/>
  <c r="F18" i="7"/>
  <c r="F9" i="7"/>
  <c r="F33" i="7"/>
  <c r="F37" i="7"/>
  <c r="F5" i="7"/>
  <c r="F3" i="7"/>
  <c r="F10" i="7"/>
  <c r="F44" i="7"/>
  <c r="F48" i="7"/>
  <c r="F41" i="7"/>
  <c r="F13" i="7"/>
  <c r="F36" i="7"/>
  <c r="F45" i="7"/>
  <c r="J45" i="7" s="1"/>
  <c r="F40" i="7"/>
  <c r="F24" i="7"/>
  <c r="F12" i="7"/>
  <c r="F34" i="7"/>
  <c r="F46" i="7"/>
  <c r="J46" i="7" s="1"/>
  <c r="F35" i="7"/>
  <c r="J35" i="7" s="1"/>
  <c r="F6" i="7"/>
  <c r="F26" i="7"/>
  <c r="F17" i="7"/>
  <c r="F21" i="7"/>
  <c r="F42" i="7"/>
  <c r="F47" i="7"/>
  <c r="J47" i="7"/>
  <c r="F16" i="7"/>
  <c r="F4" i="7"/>
  <c r="F38" i="7"/>
  <c r="F31" i="7"/>
  <c r="J31" i="7" s="1"/>
  <c r="F15" i="7"/>
  <c r="F30" i="7"/>
  <c r="F22" i="7"/>
  <c r="F28" i="7"/>
  <c r="F19" i="7"/>
  <c r="F25" i="7"/>
  <c r="F7" i="7"/>
  <c r="F29" i="7"/>
  <c r="F20" i="7"/>
  <c r="F32" i="7"/>
  <c r="H31" i="6"/>
  <c r="H36" i="6"/>
  <c r="H14" i="6"/>
  <c r="H45" i="6"/>
  <c r="H42" i="6"/>
  <c r="H16" i="6"/>
  <c r="H15" i="6"/>
  <c r="H23" i="6"/>
  <c r="H22" i="6"/>
  <c r="H41" i="6"/>
  <c r="H19" i="6"/>
  <c r="H5" i="6"/>
  <c r="H11" i="6"/>
  <c r="H9" i="6"/>
  <c r="H4" i="6"/>
  <c r="H29" i="6"/>
  <c r="H24" i="6"/>
  <c r="H47" i="6"/>
  <c r="H18" i="6"/>
  <c r="H7" i="6"/>
  <c r="H35" i="6"/>
  <c r="H46" i="6"/>
  <c r="H33" i="6"/>
  <c r="H8" i="6"/>
  <c r="H43" i="6"/>
  <c r="H37" i="6"/>
  <c r="H17" i="6"/>
  <c r="H32" i="6"/>
  <c r="H40" i="6"/>
  <c r="H27" i="6"/>
  <c r="H30" i="6"/>
  <c r="H10" i="6"/>
  <c r="H39" i="6"/>
  <c r="H26" i="6"/>
  <c r="H38" i="6"/>
  <c r="H3" i="6"/>
  <c r="H34" i="6"/>
  <c r="H6" i="6"/>
  <c r="H25" i="6"/>
  <c r="H44" i="6"/>
  <c r="H21" i="6"/>
  <c r="H20" i="6"/>
  <c r="H28" i="6"/>
  <c r="H13" i="6"/>
  <c r="H12" i="6"/>
  <c r="F13" i="6"/>
  <c r="F28" i="6"/>
  <c r="F20" i="6"/>
  <c r="F21" i="6"/>
  <c r="F44" i="6"/>
  <c r="F25" i="6"/>
  <c r="F6" i="6"/>
  <c r="F34" i="6"/>
  <c r="F3" i="6"/>
  <c r="F38" i="6"/>
  <c r="F26" i="6"/>
  <c r="F39" i="6"/>
  <c r="F10" i="6"/>
  <c r="F30" i="6"/>
  <c r="F27" i="6"/>
  <c r="F40" i="6"/>
  <c r="F32" i="6"/>
  <c r="F17" i="6"/>
  <c r="F37" i="6"/>
  <c r="F43" i="6"/>
  <c r="F8" i="6"/>
  <c r="F33" i="6"/>
  <c r="J33" i="6"/>
  <c r="F46" i="6"/>
  <c r="F35" i="6"/>
  <c r="F7" i="6"/>
  <c r="F18" i="6"/>
  <c r="F47" i="6"/>
  <c r="F24" i="6"/>
  <c r="F29" i="6"/>
  <c r="F4" i="6"/>
  <c r="J4" i="6"/>
  <c r="F9" i="6"/>
  <c r="F11" i="6"/>
  <c r="F5" i="6"/>
  <c r="F19" i="6"/>
  <c r="F41" i="6"/>
  <c r="F22" i="6"/>
  <c r="F23" i="6"/>
  <c r="F15" i="6"/>
  <c r="F16" i="6"/>
  <c r="F42" i="6"/>
  <c r="F45" i="6"/>
  <c r="F14" i="6"/>
  <c r="F36" i="6"/>
  <c r="F31" i="6"/>
  <c r="F12" i="6"/>
  <c r="F27" i="5"/>
  <c r="J27" i="5" s="1"/>
  <c r="F5" i="5"/>
  <c r="F21" i="5"/>
  <c r="F6" i="5"/>
  <c r="F32" i="5"/>
  <c r="J32" i="5" s="1"/>
  <c r="F25" i="5"/>
  <c r="J25" i="5" s="1"/>
  <c r="F31" i="5"/>
  <c r="F42" i="5"/>
  <c r="F20" i="5"/>
  <c r="J20" i="5" s="1"/>
  <c r="F3" i="5"/>
  <c r="F46" i="5"/>
  <c r="F11" i="5"/>
  <c r="F40" i="5"/>
  <c r="J40" i="5" s="1"/>
  <c r="F8" i="5"/>
  <c r="J8" i="5"/>
  <c r="F9" i="5"/>
  <c r="F14" i="5"/>
  <c r="F19" i="5"/>
  <c r="J19" i="5" s="1"/>
  <c r="F45" i="5"/>
  <c r="J45" i="5" s="1"/>
  <c r="F30" i="5"/>
  <c r="F38" i="5"/>
  <c r="F37" i="5"/>
  <c r="J37" i="5" s="1"/>
  <c r="F34" i="5"/>
  <c r="F41" i="5"/>
  <c r="F23" i="5"/>
  <c r="F10" i="5"/>
  <c r="J10" i="5"/>
  <c r="F29" i="5"/>
  <c r="J29" i="5" s="1"/>
  <c r="F15" i="5"/>
  <c r="F7" i="5"/>
  <c r="F28" i="5"/>
  <c r="J28" i="5" s="1"/>
  <c r="F18" i="5"/>
  <c r="F36" i="5"/>
  <c r="F22" i="5"/>
  <c r="F26" i="5"/>
  <c r="F16" i="5"/>
  <c r="F35" i="5"/>
  <c r="F44" i="5"/>
  <c r="J44" i="5" s="1"/>
  <c r="F4" i="5"/>
  <c r="J4" i="5" s="1"/>
  <c r="F33" i="5"/>
  <c r="F12" i="5"/>
  <c r="F13" i="5"/>
  <c r="J13" i="5" s="1"/>
  <c r="F39" i="5"/>
  <c r="F43" i="5"/>
  <c r="F24" i="5"/>
  <c r="F34" i="4"/>
  <c r="F6" i="4"/>
  <c r="J6" i="4" s="1"/>
  <c r="F28" i="4"/>
  <c r="J28" i="4" s="1"/>
  <c r="F26" i="4"/>
  <c r="J26" i="4" s="1"/>
  <c r="F12" i="4"/>
  <c r="J12" i="4" s="1"/>
  <c r="F35" i="4"/>
  <c r="F17" i="4"/>
  <c r="J17" i="4" s="1"/>
  <c r="F31" i="4"/>
  <c r="J31" i="4" s="1"/>
  <c r="F24" i="4"/>
  <c r="J24" i="4" s="1"/>
  <c r="F46" i="4"/>
  <c r="J46" i="4" s="1"/>
  <c r="F13" i="4"/>
  <c r="J13" i="4" s="1"/>
  <c r="F10" i="4"/>
  <c r="J10" i="4" s="1"/>
  <c r="F43" i="4"/>
  <c r="J43" i="4" s="1"/>
  <c r="F32" i="4"/>
  <c r="J32" i="4" s="1"/>
  <c r="F15" i="4"/>
  <c r="J15" i="4" s="1"/>
  <c r="F16" i="4"/>
  <c r="J16" i="4" s="1"/>
  <c r="F19" i="4"/>
  <c r="J19" i="4" s="1"/>
  <c r="F9" i="4"/>
  <c r="J9" i="4" s="1"/>
  <c r="F11" i="4"/>
  <c r="J11" i="4" s="1"/>
  <c r="F20" i="4"/>
  <c r="J20" i="4" s="1"/>
  <c r="F47" i="4"/>
  <c r="J47" i="4" s="1"/>
  <c r="F4" i="4"/>
  <c r="J4" i="4" s="1"/>
  <c r="F41" i="4"/>
  <c r="J41" i="4" s="1"/>
  <c r="F27" i="4"/>
  <c r="J27" i="4" s="1"/>
  <c r="F39" i="4"/>
  <c r="J39" i="4" s="1"/>
  <c r="F37" i="4"/>
  <c r="J37" i="4" s="1"/>
  <c r="F25" i="4"/>
  <c r="J25" i="4" s="1"/>
  <c r="F23" i="4"/>
  <c r="J23" i="4" s="1"/>
  <c r="F33" i="4"/>
  <c r="J33" i="4" s="1"/>
  <c r="F44" i="4"/>
  <c r="J44" i="4" s="1"/>
  <c r="F18" i="4"/>
  <c r="J18" i="4" s="1"/>
  <c r="F21" i="4"/>
  <c r="J21" i="4" s="1"/>
  <c r="F7" i="4"/>
  <c r="J7" i="4" s="1"/>
  <c r="F40" i="4"/>
  <c r="J40" i="4" s="1"/>
  <c r="F36" i="4"/>
  <c r="J36" i="4" s="1"/>
  <c r="F8" i="4"/>
  <c r="J8" i="4" s="1"/>
  <c r="F22" i="4"/>
  <c r="J22" i="4" s="1"/>
  <c r="F30" i="4"/>
  <c r="J30" i="4" s="1"/>
  <c r="F14" i="4"/>
  <c r="J14" i="4" s="1"/>
  <c r="F38" i="4"/>
  <c r="J38" i="4" s="1"/>
  <c r="F3" i="4"/>
  <c r="J3" i="4" s="1"/>
  <c r="F45" i="4"/>
  <c r="J45" i="4" s="1"/>
  <c r="F42" i="4"/>
  <c r="J42" i="4" s="1"/>
  <c r="F5" i="4"/>
  <c r="J5" i="4" s="1"/>
  <c r="F29" i="4"/>
  <c r="J29" i="4" s="1"/>
  <c r="J7" i="1"/>
  <c r="J11" i="1"/>
  <c r="J15" i="1"/>
  <c r="J19" i="1"/>
  <c r="J23" i="1"/>
  <c r="J27" i="1"/>
  <c r="J31" i="1"/>
  <c r="J35" i="1"/>
  <c r="J39" i="1"/>
  <c r="J43" i="1"/>
  <c r="J21" i="1"/>
  <c r="J4" i="1"/>
  <c r="J5" i="1"/>
  <c r="J6" i="1"/>
  <c r="J8" i="1"/>
  <c r="J9" i="1"/>
  <c r="J10" i="1"/>
  <c r="J12" i="1"/>
  <c r="J13" i="1"/>
  <c r="J14" i="1"/>
  <c r="J16" i="1"/>
  <c r="J17" i="1"/>
  <c r="J18" i="1"/>
  <c r="J20" i="1"/>
  <c r="J22" i="1"/>
  <c r="J24" i="1"/>
  <c r="J25" i="1"/>
  <c r="J26" i="1"/>
  <c r="J28" i="1"/>
  <c r="J29" i="1"/>
  <c r="J32" i="1"/>
  <c r="J33" i="1"/>
  <c r="J34" i="1"/>
  <c r="J36" i="1"/>
  <c r="J37" i="1"/>
  <c r="J38" i="1"/>
  <c r="J40" i="1"/>
  <c r="J41" i="1"/>
  <c r="J42" i="1"/>
  <c r="J44" i="1"/>
  <c r="J45" i="1"/>
  <c r="J46" i="1"/>
  <c r="J3" i="1"/>
  <c r="J30" i="1"/>
  <c r="J12" i="6" l="1"/>
  <c r="J18" i="5"/>
  <c r="J35" i="4"/>
  <c r="J41" i="7"/>
  <c r="J9" i="7"/>
  <c r="J13" i="7"/>
  <c r="J16" i="7"/>
  <c r="J15" i="7"/>
  <c r="J10" i="7"/>
  <c r="J40" i="7"/>
  <c r="J17" i="7"/>
  <c r="J29" i="7"/>
  <c r="J3" i="7"/>
  <c r="J33" i="7"/>
  <c r="J28" i="7"/>
  <c r="J26" i="5"/>
  <c r="J39" i="5"/>
  <c r="J34" i="5"/>
  <c r="J3" i="5"/>
  <c r="J22" i="5"/>
  <c r="J20" i="7"/>
  <c r="J25" i="7"/>
  <c r="J30" i="7"/>
  <c r="J4" i="7"/>
  <c r="J21" i="7"/>
  <c r="J24" i="7"/>
  <c r="J32" i="7"/>
  <c r="J7" i="7"/>
  <c r="J22" i="7"/>
  <c r="J38" i="7"/>
  <c r="J42" i="7"/>
  <c r="J6" i="7"/>
  <c r="J12" i="7"/>
  <c r="J36" i="7"/>
  <c r="J44" i="7"/>
  <c r="J37" i="7"/>
  <c r="J39" i="7"/>
  <c r="J8" i="7"/>
  <c r="J27" i="7"/>
  <c r="J26" i="7"/>
  <c r="J34" i="7"/>
  <c r="J48" i="7"/>
  <c r="J5" i="7"/>
  <c r="J18" i="7"/>
  <c r="J14" i="7"/>
  <c r="J19" i="7"/>
  <c r="J28" i="6"/>
  <c r="J25" i="6"/>
  <c r="J38" i="6"/>
  <c r="J30" i="6"/>
  <c r="J17" i="6"/>
  <c r="J18" i="6"/>
  <c r="J19" i="6"/>
  <c r="J15" i="6"/>
  <c r="J14" i="6"/>
  <c r="J20" i="6"/>
  <c r="J6" i="6"/>
  <c r="J26" i="6"/>
  <c r="J27" i="6"/>
  <c r="J37" i="6"/>
  <c r="J46" i="6"/>
  <c r="J47" i="6"/>
  <c r="J9" i="6"/>
  <c r="J41" i="6"/>
  <c r="J16" i="6"/>
  <c r="J36" i="6"/>
  <c r="J21" i="6"/>
  <c r="J34" i="6"/>
  <c r="J39" i="6"/>
  <c r="J40" i="6"/>
  <c r="J43" i="6"/>
  <c r="J35" i="6"/>
  <c r="J24" i="6"/>
  <c r="J11" i="6"/>
  <c r="J22" i="6"/>
  <c r="J42" i="6"/>
  <c r="J31" i="6"/>
  <c r="J13" i="6"/>
  <c r="J44" i="6"/>
  <c r="J3" i="6"/>
  <c r="J10" i="6"/>
  <c r="J32" i="6"/>
  <c r="J8" i="6"/>
  <c r="J7" i="6"/>
  <c r="J29" i="6"/>
  <c r="J5" i="6"/>
  <c r="J23" i="6"/>
  <c r="J45" i="6"/>
  <c r="J5" i="5"/>
  <c r="J43" i="5"/>
  <c r="J33" i="5"/>
  <c r="J16" i="5"/>
  <c r="J17" i="5"/>
  <c r="J15" i="5"/>
  <c r="J41" i="5"/>
  <c r="J30" i="5"/>
  <c r="J9" i="5"/>
  <c r="J46" i="5"/>
  <c r="J31" i="5"/>
  <c r="J21" i="5"/>
  <c r="J24" i="5"/>
  <c r="J12" i="5"/>
  <c r="J35" i="5"/>
  <c r="J36" i="5"/>
  <c r="J7" i="5"/>
  <c r="J23" i="5"/>
  <c r="J38" i="5"/>
  <c r="J14" i="5"/>
  <c r="J11" i="5"/>
  <c r="J42" i="5"/>
  <c r="J6" i="5"/>
  <c r="J34" i="4"/>
</calcChain>
</file>

<file path=xl/sharedStrings.xml><?xml version="1.0" encoding="utf-8"?>
<sst xmlns="http://schemas.openxmlformats.org/spreadsheetml/2006/main" count="468" uniqueCount="327">
  <si>
    <t>OROPEZA BALCAZAR EVA NICOLE</t>
  </si>
  <si>
    <t>ARRIAGA PALOMARES ROMINA S.</t>
  </si>
  <si>
    <t>LOPEZ CRUZ KATHERINE</t>
  </si>
  <si>
    <t>MAHEDA GOMEZ  GRACIA ANYELINA</t>
  </si>
  <si>
    <t>IBARRA VAZQUEZ OSCAR ALEXIS</t>
  </si>
  <si>
    <t>BRICEÑO ARREOLA DEREK ARIEL</t>
  </si>
  <si>
    <t>PACHECO ARELLANO ABRIL ARIDELZY</t>
  </si>
  <si>
    <t>ENCARNACIÓN QUIÑONEZ MAYRIN</t>
  </si>
  <si>
    <t>BALTIERRA CARRILLO AYLIN</t>
  </si>
  <si>
    <t>OJENDIZ RUMBO DAVID</t>
  </si>
  <si>
    <t>MALDONADO LIMON KALEB</t>
  </si>
  <si>
    <t>MORALES ALEXIS ABRAHAM</t>
  </si>
  <si>
    <t>HERNANDEZ AVALOS ISAIR</t>
  </si>
  <si>
    <t>CURRIEL BECERRA ABIGAEL SEBASTIAN</t>
  </si>
  <si>
    <t>AVILA HERNANDEZ LUIS GERONIMO</t>
  </si>
  <si>
    <t>RODRIGUEZ MORALES JONATHAN</t>
  </si>
  <si>
    <t>ARAIZA ROBLES ALISSON ABRIL</t>
  </si>
  <si>
    <t>OSORIO SANDOVAL HEDDY FERNANDA</t>
  </si>
  <si>
    <t>CORDOVA HERNRY DANTE</t>
  </si>
  <si>
    <t>MARTINEZ ISLAS ALBERTO SINUE</t>
  </si>
  <si>
    <t>SAMANIEGO CAMACHO ALFONSO</t>
  </si>
  <si>
    <t>RUIZ MORA KENNER MARCIAL</t>
  </si>
  <si>
    <t>PAEZ PARRA HAROLD DAMIAN</t>
  </si>
  <si>
    <t>PEREZ PINEDA KIMBERLY ELIZABETH</t>
  </si>
  <si>
    <t>LUQUE GUILLEN GABRIEL ANTONIO</t>
  </si>
  <si>
    <t>GARCIA MEJIA ANA NOEMI JOSEFINA</t>
  </si>
  <si>
    <t>REYES MANCINAS ELIZABETH HEIDY</t>
  </si>
  <si>
    <t>RODRIGUEZ LORENZANA XIMENA VALERIA</t>
  </si>
  <si>
    <t xml:space="preserve">DE LA CRUZ LLAMAS VALERIA </t>
  </si>
  <si>
    <t>DE LA CRUZ LLAMAS MARIA CELESTE</t>
  </si>
  <si>
    <t>HERNANDEZ VALERA ALEXA SHERCCIDT</t>
  </si>
  <si>
    <t>ALCULDIA MEJIA DANIEL</t>
  </si>
  <si>
    <t>GUTIERREZ PEÑA YOSMAR JAVIER</t>
  </si>
  <si>
    <t>ZUÑIGA LOPEZ JUAN ALBERTO</t>
  </si>
  <si>
    <t>VALENZUELA VARGAS ALONDRA MICHEL</t>
  </si>
  <si>
    <t>JIMEZ HERNANDEZ PERLA KRISTAL</t>
  </si>
  <si>
    <t>REDUCINDO JUAREZ ISRAEL</t>
  </si>
  <si>
    <t>LORENZANA HERNANDEZ SHEYLA AIMEE</t>
  </si>
  <si>
    <t>TORRES ACEVEDO RUTH ADILENE</t>
  </si>
  <si>
    <t xml:space="preserve">SANTIESTEBAN MORALES MAYA </t>
  </si>
  <si>
    <t>GUTIERREZ CERROS BRISA SAHARA</t>
  </si>
  <si>
    <t>RUIZ ORTIZ ANDREA NALEMI</t>
  </si>
  <si>
    <t>PEREZ VALDIVIA JESUS UBALDO</t>
  </si>
  <si>
    <t>QUINTANA BATA JERALDINE</t>
  </si>
  <si>
    <t>EXAMEN</t>
  </si>
  <si>
    <t>NOMBRE</t>
  </si>
  <si>
    <t>PORTAFOLIO</t>
  </si>
  <si>
    <t>FIRMAS</t>
  </si>
  <si>
    <t>PARTICIPACIÓN</t>
  </si>
  <si>
    <t>PROMEDIO</t>
  </si>
  <si>
    <t>MEJIA GARCIA LUIS ENRIQUE</t>
  </si>
  <si>
    <t>AGUILAR PEREZ DANIEL</t>
  </si>
  <si>
    <t>SANCHEZ SANCHEZ ROSA MARIA</t>
  </si>
  <si>
    <t>VALDEZ PALOMERA ARIK ZADQUIEL</t>
  </si>
  <si>
    <t>ACOSTA VASQUEZ ALEYDA NICOLE</t>
  </si>
  <si>
    <t>RIVERA RODRIGUEZ ATHENA CAROLINA</t>
  </si>
  <si>
    <t>CORONA CHAVARIN AXEL OMAR</t>
  </si>
  <si>
    <t>MEZA PADILLA KIARA NATHALI</t>
  </si>
  <si>
    <t>HERRERA CASTELLON ROMINA</t>
  </si>
  <si>
    <t>ANDRADE BERNAL HECTOR RAMON</t>
  </si>
  <si>
    <t>RAMIREZ TELLEZ NICOLE JAZMIN</t>
  </si>
  <si>
    <t>ROSAS ANDRADE CAMILA MIREL</t>
  </si>
  <si>
    <t>ALVAREZ HERNANDEZ ANDREW ENRIQUE</t>
  </si>
  <si>
    <t>FLORES NAVARRO JOSE MARIA</t>
  </si>
  <si>
    <t>TAPIA RAMIREZ CRISTIAN JESUS</t>
  </si>
  <si>
    <t>ORTIZ RODRIGUEZ ANGEL JAVIER</t>
  </si>
  <si>
    <t>JARAMILLO CASTILLO MARCO ANTONIO</t>
  </si>
  <si>
    <t>LOPEZ RAMIREZ JONATHAN SAID</t>
  </si>
  <si>
    <t>REYES DAVILA IKER JEANCARLOO</t>
  </si>
  <si>
    <t>RODRIGUEZ CARRILLO KEVIN ALEXIS</t>
  </si>
  <si>
    <t>MANCILLAS REGLA DALIA GUADALUPE</t>
  </si>
  <si>
    <t>RUIZ CURIEL CAROLINA LIZETTE</t>
  </si>
  <si>
    <t>AGUILAR HERNANDEZ JIMENA JOCELYN</t>
  </si>
  <si>
    <t>ZEPEDA LOPEZ MARIA GUADALUPE</t>
  </si>
  <si>
    <t>GARCIA FAJARDO YESENIA YAMILE</t>
  </si>
  <si>
    <t>BERNABE NOLASCO RAFAEL ALEXANDER</t>
  </si>
  <si>
    <t xml:space="preserve">ARMENTA SANTOS ANGEL </t>
  </si>
  <si>
    <t>FLORES ORDOÑEZ NICOLLE JOCELYN</t>
  </si>
  <si>
    <t>DELGADO LOPEZ TIFFANY KARELI</t>
  </si>
  <si>
    <t>CORONA FLORES MARIA HAYME</t>
  </si>
  <si>
    <t>ORTIZ CASTRO ABRIL GUADALUPE</t>
  </si>
  <si>
    <t>SANJUAN MICHEL BRENDA LIZETH</t>
  </si>
  <si>
    <t>BANDA HERNANDEZ LUIS ALBERTO</t>
  </si>
  <si>
    <t>CARRILLO LINARES YARET ITZAE</t>
  </si>
  <si>
    <t>VIERA MAHEDA ALAN ERUVIEL</t>
  </si>
  <si>
    <t>JIJON CRUZ VALERIA</t>
  </si>
  <si>
    <t>MORALES LOMELI NAOMI LIZBETH</t>
  </si>
  <si>
    <t>DUEÑAS CAMACHO ACXEL ISAI</t>
  </si>
  <si>
    <t>RAMIREZ SUAREZ CARLOS</t>
  </si>
  <si>
    <t>BETANCOURT VALERA EDUARDO AMIR</t>
  </si>
  <si>
    <t>LUNA ARAIZA XIMENA ALEJANDRA</t>
  </si>
  <si>
    <t>MARTINEZ VALERA JOSUE ANDRES</t>
  </si>
  <si>
    <t>ALEJO CEBRERO DIEGO ALEXANDER</t>
  </si>
  <si>
    <t>PLATA GIL JATZIRY DANAI</t>
  </si>
  <si>
    <t>MARTINEZ PEÑA JAZMIN ESMERALDA</t>
  </si>
  <si>
    <t>VARGAS SANCHEZ ESLI SINAI</t>
  </si>
  <si>
    <t>SOLANO DURAN BETSABE JAQUELINE</t>
  </si>
  <si>
    <t>CRUZ CASTILLO ALEJANDRA GUADALUPE</t>
  </si>
  <si>
    <t>CORTEZ TADILLO SANTIAGO PAUL</t>
  </si>
  <si>
    <t>ROLON DE LEON ALISON JAQUELIN</t>
  </si>
  <si>
    <t>ALVIZAR ACOSTA MADISSON SCARLET</t>
  </si>
  <si>
    <t>VILLA FREGOSO JORGE RAUL</t>
  </si>
  <si>
    <t>SANTANA SILVESTRE EDWIN</t>
  </si>
  <si>
    <t>FLORES CERNA OWEN DANIEL</t>
  </si>
  <si>
    <t>MORENO PEREZ IKER GIANFRANCO</t>
  </si>
  <si>
    <t>SAUZA ENCARNACION CAMILA</t>
  </si>
  <si>
    <t>GARCIA RAMOS JOSE ALVARO</t>
  </si>
  <si>
    <t>GARCIA TOQUILLAS JUNIOR MARTIN</t>
  </si>
  <si>
    <t>NESTA FIGUEROA VITOR DANIEL</t>
  </si>
  <si>
    <t>AYODORO VILLASEÑOR MAXIMILIANO</t>
  </si>
  <si>
    <t>DERAS VILLEGAS KARISMA JOSLIT</t>
  </si>
  <si>
    <t>ORTIZ DIAZ EVA YAMILED</t>
  </si>
  <si>
    <t>LOPEZ GORDIAN JOAN MANUEL</t>
  </si>
  <si>
    <t>TOPETE NEGRETE MATEO</t>
  </si>
  <si>
    <t>RUIZ MARTINEZ JESUS EMMANUEL</t>
  </si>
  <si>
    <t>SEDANO MENCIAS YAMILET GUADALUPE</t>
  </si>
  <si>
    <t>QUINTERO DELGADILLO DANIELA ELIZABETH</t>
  </si>
  <si>
    <t>VILLASEÑOR TREJO CESAR ALAN</t>
  </si>
  <si>
    <t>GONZALEZ GARCIA MARIA JOSE</t>
  </si>
  <si>
    <t>DAVALOS CAMPOS DULCE VIOLETA</t>
  </si>
  <si>
    <t>BERNAL VILLANUEVA FRANCISCO</t>
  </si>
  <si>
    <t>BAUTISTA MARTINEZ YARITZI</t>
  </si>
  <si>
    <t>TAPIA PEÑA SERGIO ANGEL</t>
  </si>
  <si>
    <t>CHAVEZ LOZANO ANTONIO YAEL</t>
  </si>
  <si>
    <t>ZAVALA JUAREZ ANGEL SANTIAGO</t>
  </si>
  <si>
    <t>ALVAREZ VALDIVIA ASHLEY JOSELIN</t>
  </si>
  <si>
    <t>HUERTA OLMOS KATHERINE MARIANA</t>
  </si>
  <si>
    <t>RIVERA PELAYO IVANA JOSELYN</t>
  </si>
  <si>
    <t>MENDIETA ARRIOLA RICARDO EMANUEL</t>
  </si>
  <si>
    <t>ROBLEDO NAVARRETE AARON GABRIEL</t>
  </si>
  <si>
    <t>AVALOS MEDINA JUSTIN EMANUEL</t>
  </si>
  <si>
    <t>IBAÑEZ GOMEZ ALYSON IVANNA</t>
  </si>
  <si>
    <t>ARREOLA ALMEJO DIEGO ANGEL</t>
  </si>
  <si>
    <t>NAVARRO TOSCANO MAR ESTHELA</t>
  </si>
  <si>
    <t>CUEVAS CARRION XIOMARA DENNISSE</t>
  </si>
  <si>
    <t>MURILLO AGUIKAR PEDRO SAHID</t>
  </si>
  <si>
    <t>RAMOS TIRADO JULIO CESAR</t>
  </si>
  <si>
    <t>DE SANTIAGO HERNANDEZ GENESIS YORLET</t>
  </si>
  <si>
    <t>URIBE MELCHOR ABRIL GUADALUPE</t>
  </si>
  <si>
    <t>SANDOVAL PEREZ DYLAN RAMSES</t>
  </si>
  <si>
    <t>ESPINOSA RAMIREZ EMILY JACKELINE</t>
  </si>
  <si>
    <t>DOMINGUEZ PEÑA EVELYN JAQUELINE</t>
  </si>
  <si>
    <t>HERNANDEZ DIAZ ABRIL ALEJANDRA</t>
  </si>
  <si>
    <t>GUTIERREZ CORONA ISELA GUADALUPE</t>
  </si>
  <si>
    <t>SANCHEZ GUITRON ABRAHAM</t>
  </si>
  <si>
    <t>GARCIA PEÑA JUAN PABLO</t>
  </si>
  <si>
    <t>BENITEZ RAMIREZ KIMBERLY YARELY</t>
  </si>
  <si>
    <t>CRUZ TORRES MARIA FERNANDA</t>
  </si>
  <si>
    <t>ARECHIGA ARIADNA LISSETTE</t>
  </si>
  <si>
    <t>MONTES RAZON VALERIA STEPAHINA</t>
  </si>
  <si>
    <t>HERRERA VASQUEZ ELISA HERRERA</t>
  </si>
  <si>
    <t>ZAMORA GALINDO MARIAN</t>
  </si>
  <si>
    <t>GARCIA GRAJEDA GIOVANNI TADEO</t>
  </si>
  <si>
    <t>CALVILLO JIMENEZ KATIE</t>
  </si>
  <si>
    <t>RAMIREZ RUBIO SEBASTIAN DE JESUS</t>
  </si>
  <si>
    <t>VILLEGAS MARMOLEJO ORLANDO YDOANNI</t>
  </si>
  <si>
    <t>PEÑA MEDOZA JOSYMAR ESAU</t>
  </si>
  <si>
    <t>CASTAÑEDA AVALOS IKER ALONSO</t>
  </si>
  <si>
    <t>TORRES CHAVARIN EDWIN EMMANUEL</t>
  </si>
  <si>
    <t>RIOS PADILLA JUAN MANUEL</t>
  </si>
  <si>
    <t>FUERTES GONZALEZ ASHEY XIMENA</t>
  </si>
  <si>
    <t>OZUNA GOMEZ MARISSA</t>
  </si>
  <si>
    <t>RODRIGUEZ PLAZOLA ABELARDO</t>
  </si>
  <si>
    <t>LUNA TAPIA JEANCARLOS GERAD</t>
  </si>
  <si>
    <t>COVARRUBIAS TORRES LUIS ENRIQUE</t>
  </si>
  <si>
    <t>RODRIGUEZ FAUSTO AXEL JAVIER</t>
  </si>
  <si>
    <t>LIMON CONTRERAS FRANCISCO GUADALUPE</t>
  </si>
  <si>
    <t>RODRIGUEZ FAUSTO AXEL GABRIEL</t>
  </si>
  <si>
    <t>ACOSTA MARQUEZ ALEJANDRO</t>
  </si>
  <si>
    <t>QUINTERO MERINO RIHANNA SOFIA</t>
  </si>
  <si>
    <t>BETANCOUR NIEVES BEZTY MARIA</t>
  </si>
  <si>
    <t>IBARRA GARIBAY LUCERO DESIREE</t>
  </si>
  <si>
    <t>TOVAR OLMOS BRITHANNY GUADALUPE</t>
  </si>
  <si>
    <t>GUADARRAMA ESPINOZA AIRAM</t>
  </si>
  <si>
    <t>GONZALEZ BARAJAS JOSET MIGUEL</t>
  </si>
  <si>
    <t>MEZA ORDOÑEZ KATERINE GABRIELA</t>
  </si>
  <si>
    <t>CURIEL LOPEZ XIMENA CHANTAL</t>
  </si>
  <si>
    <t>MARTINEZ MORAN SANTOS</t>
  </si>
  <si>
    <t xml:space="preserve">GARCIA AMEZQUITA RONALDO </t>
  </si>
  <si>
    <t>JIMENEZ CORONA WALTER</t>
  </si>
  <si>
    <t>ARELLANO CARRILLO VALERIA</t>
  </si>
  <si>
    <t>HERNANDEZ OCHOA ARLEN MONSERRAT</t>
  </si>
  <si>
    <t>FLORES RODRIGUEZ AMAYA NOHEMI</t>
  </si>
  <si>
    <t>JUAREZ LLAMAS ITZEL FERNANDA</t>
  </si>
  <si>
    <t>GUTIERREZ MONTAÑO CORAL</t>
  </si>
  <si>
    <t>CARDENAS LORENZO LINDA LIVER</t>
  </si>
  <si>
    <t>JIMENEZ GUTIERREZ ERICK DE JESUS</t>
  </si>
  <si>
    <t>SEDANO MENCIAS SAMIRA GUADALUPE</t>
  </si>
  <si>
    <t>ULLOA MERAZ ROMINA</t>
  </si>
  <si>
    <t xml:space="preserve">SEGURA ESCAMILLA GERARDO GABRIEL </t>
  </si>
  <si>
    <t>CORNEJO ESPINO REGINA DENISSE</t>
  </si>
  <si>
    <t>GUTIERREZ PAREDES ELENA REGINA</t>
  </si>
  <si>
    <t>SALVATIERRA LOPEZ MONICA NAYELI</t>
  </si>
  <si>
    <t>ARECHIGA APARICIO ARIADNA CELINA</t>
  </si>
  <si>
    <t>PEÑA SANDOVAL LUIS ALBERTO</t>
  </si>
  <si>
    <t>OROZCO PELAYO MICHELLE ESMERALDA</t>
  </si>
  <si>
    <t>LOPEZ PEREZ NAOMI JOSELYN</t>
  </si>
  <si>
    <t>MENDOZA FLORES ANDREA MAYTE</t>
  </si>
  <si>
    <t>BETANCOURT HERNANDEZ ANDREA MARISOL</t>
  </si>
  <si>
    <t>HERNANDEZ CAMACHO EDUARDO</t>
  </si>
  <si>
    <t>CASTELLON MARTINEZ CELIA FERNANDA</t>
  </si>
  <si>
    <t>VALERIO RAMOS ROBERTO</t>
  </si>
  <si>
    <t>ROMERO HUERTA CRISTOFER JESUS</t>
  </si>
  <si>
    <t>GONZALEZ TOPETE ANTONIO ISMAEL</t>
  </si>
  <si>
    <t>LARA CASTAÑEDA LEONARDO DANIEL</t>
  </si>
  <si>
    <t>PLAZOLA MONTES LEONEL ALEJANDRO</t>
  </si>
  <si>
    <t>VALERA HERRERA MONICA SARAHI</t>
  </si>
  <si>
    <t>FLORES SOSA ANGEL GABRIEL</t>
  </si>
  <si>
    <t xml:space="preserve">HERNANDEZ GARCIA NESTOR EMMANUEL </t>
  </si>
  <si>
    <t>JARAMILLO PRICE ALLIE NICOLE</t>
  </si>
  <si>
    <t>RODRIGUEZ MORENO ANDERSON ROBERTO</t>
  </si>
  <si>
    <t>ROMERO HUERTA SOFIA GUADALUPE</t>
  </si>
  <si>
    <t>MORALES ALATORRE LORENZO ANTONIO</t>
  </si>
  <si>
    <t>FLORES BARBOSA CAMILA MARCELA</t>
  </si>
  <si>
    <t>ARIAS LEYVA ANGEL</t>
  </si>
  <si>
    <t>RODRIGUEZ FLORES JHADE YAMILETH</t>
  </si>
  <si>
    <t>RAMIREZ VILLANUEVA KENNEDY YANLEM</t>
  </si>
  <si>
    <t>SALINAS SANDOVAL ALANIS DENISSE</t>
  </si>
  <si>
    <t>CLEMENTE SERRANO DANNA PAOLA</t>
  </si>
  <si>
    <t xml:space="preserve">RAMIREZ ALVAREZ AMY GALILEA </t>
  </si>
  <si>
    <t>RAMOS RAMOS ADALVIRA ABIGAIL</t>
  </si>
  <si>
    <t>VALENCIA CRUZ ALISSON AIMAR</t>
  </si>
  <si>
    <t>BERNAL BARAJAS ALONDRA YUKARI</t>
  </si>
  <si>
    <t>VENTURA GARCIA DUSTIN</t>
  </si>
  <si>
    <t>CARRILLO ENCISO ABEL LUIS</t>
  </si>
  <si>
    <t>CORONA AGUIRRE MARIA FERNANDA</t>
  </si>
  <si>
    <t>SANTOS LOPEZ AMAYRANI SUGEY</t>
  </si>
  <si>
    <t>OCHOA BRAVO BRITANY NOEMI</t>
  </si>
  <si>
    <t xml:space="preserve">RAMIREZ RODRIGUEZ DAYANA MARIA </t>
  </si>
  <si>
    <t>NUÑO SEDANO GUADALUPE STEPHANY</t>
  </si>
  <si>
    <t>SIN PUNTOS DE PARTICIPACION</t>
  </si>
  <si>
    <t>TERAN PRADO JOHAN OSVAN</t>
  </si>
  <si>
    <t>DE LEON QUINTERO  SOFIA NICOLE</t>
  </si>
  <si>
    <t>GOBIERNO</t>
  </si>
  <si>
    <t>POBLACIÓN</t>
  </si>
  <si>
    <t>TERRITORIO</t>
  </si>
  <si>
    <t>SOBERANIA</t>
  </si>
  <si>
    <t>PODER EJECUTIVO</t>
  </si>
  <si>
    <t>PODER LEGISLATIVO</t>
  </si>
  <si>
    <t>PODER JUDICIAL</t>
  </si>
  <si>
    <t>REPÚBLICA</t>
  </si>
  <si>
    <t>MONARQUÍA</t>
  </si>
  <si>
    <t>DERECHOS HUMANOS</t>
  </si>
  <si>
    <t>(             ) Figura social, economica, cultural, politica y juridica, que incluye un territorio, donde vive una población y que determinan su devenir historico a traves de decisiones y con la ayuda de instituciones</t>
  </si>
  <si>
    <t>(             ) Es el espacio geográfico sobre el cual un Estado ejerce su autoridad y soberanía. Incluye el suelo, subsuelo, aguas territoriales y espacio aéreo que le corresponden.</t>
  </si>
  <si>
    <t>(             ) Es el conjunto de personas que habitan dentro del territorio de un Estado, independientemente de su nacionalidad, y que están sujetas a sus leyes</t>
  </si>
  <si>
    <t>(             ) Es el conjunto de instituciones, autoridades y órganos encargados de dirigir y administrar el Estado, hacer cumplir las leyes y atender las necesidades de la población.</t>
  </si>
  <si>
    <t xml:space="preserve">(             ) Es el encargado de impartir justicia y resolver controversias conforme a la Constitución y las leyes. Su obligación es proteger a la Constitución </t>
  </si>
  <si>
    <t>(             ) Es el encargado de administrar y dirigir el gobierno, así como de ejecutar y hacer cumplir las leyes.</t>
  </si>
  <si>
    <t>(             ) Es el encargado principalmente de crear, modificar y eliminar leyes, además de realizar otras funciones de control y representación.</t>
  </si>
  <si>
    <t>(             ) Es una forma de gobierno en la que el poder recae sobre una persona. Generalmente, el cargo se obtiene por sucesión hereditaria.</t>
  </si>
  <si>
    <t>(             ) Es una forma de gobierno en la que el poder recae sobre varias personas, que llegan a él mediante  elección directa o indirecta (votos)</t>
  </si>
  <si>
    <t>(             ) Son el conjunto de derechos y libertades que corresponden a todas las personas por el simple hecho de ser seres humanos, sin importar su nacionalidad, sexo, edad, origen, condición social, religión o cualquier otra característica.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</si>
  <si>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</si>
  <si>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</si>
  <si>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</si>
  <si>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</si>
  <si>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</si>
  <si>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</si>
  <si>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</si>
  <si>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</si>
  <si>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</si>
  <si>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</si>
  <si>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</si>
  <si>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(             ) Es la facultad que tiene un Estado para ejercer su autoridad y tomar decisiones dentro de su territorio sin estar subordinado a otro Estado, de acuerdo con su orden jurídico.</t>
  </si>
  <si>
    <t>ESTADO</t>
  </si>
  <si>
    <t>LEPE CASTELLON MILTON</t>
  </si>
  <si>
    <t>LEPE GARCIA OSCAR ADRIAN</t>
  </si>
  <si>
    <t>DOMINGUEZ PEREZ ESTRELLA MICHELLE</t>
  </si>
  <si>
    <t>MARTINEZ BECERRA EMMANUEL</t>
  </si>
  <si>
    <t>RAMIREZ ARIAS JORGE DAVID</t>
  </si>
  <si>
    <t>GARCIA ALMEDA LEONEL</t>
  </si>
  <si>
    <t>ESPINO FLORES EDWIN JESUS</t>
  </si>
  <si>
    <t>URIBE LARIOS DAVID ALEJANDRO</t>
  </si>
  <si>
    <t>RODRIGUEZ HERNANDEZ ALAN GAEL</t>
  </si>
  <si>
    <t>GIL MARTINEZ DILAN EMANUEL</t>
  </si>
  <si>
    <t>FERNANDEZ PINEDA DARIO HAZAEL</t>
  </si>
  <si>
    <t>HERNANDEZ ROLON HUGO ALDAHIR</t>
  </si>
  <si>
    <t>ARCE POLANCO PAOLA ALEJANDRA</t>
  </si>
  <si>
    <t>PEREZ ALVAREZ WILLIAN ADAHIR</t>
  </si>
  <si>
    <t>TOALA VAZQUEZ LEONARDO AZAEL</t>
  </si>
  <si>
    <t>OROZCO BENITEZ ROY IGNACIO</t>
  </si>
  <si>
    <t>CASTAÑEDA CHURAPE ANGELA</t>
  </si>
  <si>
    <t>HEREDIA CORONA HANNYA MABEL</t>
  </si>
  <si>
    <t>RAMIREZ VAZQUEZ AZUL</t>
  </si>
  <si>
    <t>SANDOVAL ORLENAS HUGO</t>
  </si>
  <si>
    <t>PEREZ MORALES REBECCA</t>
  </si>
  <si>
    <t>CHAVEZ MORALES KENDRA YORLEY</t>
  </si>
  <si>
    <t>ROBLES MENDOZA KATHERINE AILEEN</t>
  </si>
  <si>
    <t>VARGAS AHUMADA DULCE MARIA</t>
  </si>
  <si>
    <t>SAHAGÚN ESTRADA JESUS YADIER</t>
  </si>
  <si>
    <t>BERMUDEZ NIÑO EDGAR ALEJANDRO</t>
  </si>
  <si>
    <t>ALBA ANGUIANO YUPANKI NAYAR</t>
  </si>
  <si>
    <t>ANGUIANO PEREZ DOMINIK ROEL</t>
  </si>
  <si>
    <t>QUIÑONEZ LOPEZ ESTELA ALEJANDRA</t>
  </si>
  <si>
    <t>MORENO NUÑEZ MIRANDA DENISSE</t>
  </si>
  <si>
    <t>BAHENA JAIMES VIDAY</t>
  </si>
  <si>
    <t>FLORES GOMEZ ARIANA VALERIA</t>
  </si>
  <si>
    <t>RAMIREZ CASTILLO ALONSO</t>
  </si>
  <si>
    <t>RUIZ CORTEZ NICOLE</t>
  </si>
  <si>
    <t>CARGANCO ALDAJO EMILY WENDOLI</t>
  </si>
  <si>
    <t>CORONADO CORONA SANTIAGO</t>
  </si>
  <si>
    <t>AUDELO LLAMAS DANIA IXCHEL</t>
  </si>
  <si>
    <t xml:space="preserve"> </t>
  </si>
  <si>
    <t>OSORIO HERNANDEZ DIANA LIZBETH</t>
  </si>
  <si>
    <t>GUTIERREZ MONTAÑO CORAL MARNAY</t>
  </si>
  <si>
    <t>GUTIERREZ MONTAÑO AIDE MARNAY</t>
  </si>
  <si>
    <t>BAHENA JAIMES VIDALY</t>
  </si>
  <si>
    <t>GARCIA RUIZ MATTHEW</t>
  </si>
  <si>
    <t>VELASCO COBARRUBIA JESUS CAMILO</t>
  </si>
  <si>
    <t>MORALES GUTIERREZ MARTIM ALEJANDRO</t>
  </si>
  <si>
    <t>GONZALEZ AVILA KRISTEN NAHOMI</t>
  </si>
  <si>
    <t>ALMEDA GARCIA LEONEL</t>
  </si>
  <si>
    <t>TEXTOS DESCRIPTIVOS</t>
  </si>
  <si>
    <t>TEXTOS NARRATIVOS</t>
  </si>
  <si>
    <t>TEXTOS ARGUMENTATIVOS</t>
  </si>
  <si>
    <t>TEXTOS DIALOGICOS</t>
  </si>
  <si>
    <t xml:space="preserve">(             ) Es un proceso que transforma el pensamiento en signos visuales </t>
  </si>
  <si>
    <t>ESCRITURA</t>
  </si>
  <si>
    <t>COMUNICACIÓN</t>
  </si>
  <si>
    <t>(             ) Proceso Social en el que los individuos emplean simbolos para establecer e interpretar significados de su entorno</t>
  </si>
  <si>
    <t xml:space="preserve">(             ) Texto que presenta las caracteristicas, cualidades o detalles de personas, objetos, lugares o fenomenos </t>
  </si>
  <si>
    <t>(             ) texto que cuenta una sucesion de hechos o acontecimientos reales o ficticios que les ocurren a ciertos personajes en un tiempo y lugar determiniado</t>
  </si>
  <si>
    <t>(             )  Texto que define/ defiende una idea o postura llamada tesis mediante razones, pruebas y argumentos logicos</t>
  </si>
  <si>
    <t>(             ) Textos que reproduce de forma directa o indirecta una conversación, un dialogo, entre dos o mas personas</t>
  </si>
  <si>
    <t>FLORES VALDOVINOS IVETTE GLORIA</t>
  </si>
  <si>
    <t>LOPEZ CHAVARIN KEVIN YERALDO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</si>
</sst>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1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4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topLeftCell="A14" workbookViewId="0">
      <selection activeCell="J22" sqref="J22"/>
    </sheetView>
  </sheetViews>
  <sheetFormatPr baseColWidth="10" defaultRowHeight="14.4" x14ac:dyDescent="0.3"/>
  <cols>
    <col min="2" max="2" width="36.21875" bestFit="1" customWidth="1"/>
    <col min="3" max="4" width="11.5546875" style="3"/>
    <col min="9" max="9" width="13.88671875" bestFit="1" customWidth="1"/>
  </cols>
  <sheetData>
    <row r="2" spans="1:10" x14ac:dyDescent="0.3">
      <c r="B2" s="5" t="s">
        <v>45</v>
      </c>
      <c r="C2" s="37" t="s">
        <v>44</v>
      </c>
      <c r="D2" s="37"/>
      <c r="E2" s="37" t="s">
        <v>46</v>
      </c>
      <c r="F2" s="37"/>
      <c r="G2" s="37" t="s">
        <v>47</v>
      </c>
      <c r="H2" s="37"/>
      <c r="I2" s="5" t="s">
        <v>48</v>
      </c>
      <c r="J2" s="5" t="s">
        <v>49</v>
      </c>
    </row>
    <row r="3" spans="1:10" ht="15.6" x14ac:dyDescent="0.3">
      <c r="A3">
        <v>1</v>
      </c>
      <c r="B3" s="1" t="s">
        <v>31</v>
      </c>
      <c r="C3" s="4">
        <v>95</v>
      </c>
      <c r="D3" s="26">
        <f>+(30/100)*C3</f>
        <v>28.5</v>
      </c>
      <c r="E3" s="5">
        <f>75+68</f>
        <v>143</v>
      </c>
      <c r="F3" s="9">
        <f>+(30/200)*E3</f>
        <v>21.45</v>
      </c>
      <c r="G3" s="5">
        <v>4</v>
      </c>
      <c r="H3" s="9">
        <f>+(30/4)*G3</f>
        <v>30</v>
      </c>
      <c r="I3" s="5">
        <v>10</v>
      </c>
      <c r="J3" s="10">
        <f>+D3+F3+H3+I3</f>
        <v>89.95</v>
      </c>
    </row>
    <row r="4" spans="1:10" ht="15.6" x14ac:dyDescent="0.3">
      <c r="A4">
        <v>2</v>
      </c>
      <c r="B4" s="1" t="s">
        <v>16</v>
      </c>
      <c r="C4" s="4">
        <v>47</v>
      </c>
      <c r="D4" s="26">
        <f t="shared" ref="D4:D47" si="0">+(30/100)*C4</f>
        <v>14.1</v>
      </c>
      <c r="E4" s="5">
        <f>25+60</f>
        <v>85</v>
      </c>
      <c r="F4" s="9">
        <f t="shared" ref="F4:F47" si="1">+(30/200)*E4</f>
        <v>12.75</v>
      </c>
      <c r="G4" s="5">
        <v>3</v>
      </c>
      <c r="H4" s="9">
        <f t="shared" ref="H4:H47" si="2">+(30/4)*G4</f>
        <v>22.5</v>
      </c>
      <c r="I4" s="5">
        <v>10</v>
      </c>
      <c r="J4" s="10">
        <f t="shared" ref="J4:J46" si="3">+D4+F4+H4+I4</f>
        <v>59.35</v>
      </c>
    </row>
    <row r="5" spans="1:10" ht="15.6" x14ac:dyDescent="0.3">
      <c r="A5">
        <v>3</v>
      </c>
      <c r="B5" s="8" t="s">
        <v>1</v>
      </c>
      <c r="C5" s="4">
        <v>53</v>
      </c>
      <c r="D5" s="26">
        <f t="shared" si="0"/>
        <v>15.899999999999999</v>
      </c>
      <c r="E5" s="5">
        <f>65+35</f>
        <v>100</v>
      </c>
      <c r="F5" s="9">
        <f t="shared" si="1"/>
        <v>15</v>
      </c>
      <c r="G5" s="5">
        <v>3</v>
      </c>
      <c r="H5" s="9">
        <f>+(30/4)*G5</f>
        <v>22.5</v>
      </c>
      <c r="I5" s="5">
        <v>5</v>
      </c>
      <c r="J5" s="10">
        <f t="shared" si="3"/>
        <v>58.4</v>
      </c>
    </row>
    <row r="6" spans="1:10" ht="15.6" x14ac:dyDescent="0.3">
      <c r="A6">
        <v>4</v>
      </c>
      <c r="B6" s="1" t="s">
        <v>14</v>
      </c>
      <c r="C6" s="4">
        <f>53+1</f>
        <v>54</v>
      </c>
      <c r="D6" s="26">
        <f t="shared" si="0"/>
        <v>16.2</v>
      </c>
      <c r="E6" s="5">
        <f>65+75</f>
        <v>140</v>
      </c>
      <c r="F6" s="9">
        <f t="shared" si="1"/>
        <v>21</v>
      </c>
      <c r="G6" s="5">
        <v>4</v>
      </c>
      <c r="H6" s="9">
        <f t="shared" si="2"/>
        <v>30</v>
      </c>
      <c r="I6" s="5">
        <v>10</v>
      </c>
      <c r="J6" s="10">
        <f t="shared" si="3"/>
        <v>77.2</v>
      </c>
    </row>
    <row r="7" spans="1:10" ht="15.6" x14ac:dyDescent="0.3">
      <c r="A7">
        <v>5</v>
      </c>
      <c r="B7" s="1" t="s">
        <v>8</v>
      </c>
      <c r="C7" s="4">
        <v>62</v>
      </c>
      <c r="D7" s="26">
        <f t="shared" si="0"/>
        <v>18.599999999999998</v>
      </c>
      <c r="E7" s="5">
        <f>45+80</f>
        <v>125</v>
      </c>
      <c r="F7" s="9">
        <f t="shared" si="1"/>
        <v>18.75</v>
      </c>
      <c r="G7" s="5">
        <v>3</v>
      </c>
      <c r="H7" s="9">
        <f t="shared" si="2"/>
        <v>22.5</v>
      </c>
      <c r="I7" s="5">
        <v>9</v>
      </c>
      <c r="J7" s="10">
        <f t="shared" si="3"/>
        <v>68.849999999999994</v>
      </c>
    </row>
    <row r="8" spans="1:10" ht="15.6" x14ac:dyDescent="0.3">
      <c r="A8">
        <v>6</v>
      </c>
      <c r="B8" s="1" t="s">
        <v>5</v>
      </c>
      <c r="C8" s="4">
        <f>58+1</f>
        <v>59</v>
      </c>
      <c r="D8" s="26">
        <f t="shared" si="0"/>
        <v>17.7</v>
      </c>
      <c r="E8" s="5">
        <f>75+60</f>
        <v>135</v>
      </c>
      <c r="F8" s="9">
        <f t="shared" si="1"/>
        <v>20.25</v>
      </c>
      <c r="G8" s="5">
        <v>4</v>
      </c>
      <c r="H8" s="9">
        <f t="shared" si="2"/>
        <v>30</v>
      </c>
      <c r="I8" s="5">
        <v>9</v>
      </c>
      <c r="J8" s="10">
        <f t="shared" si="3"/>
        <v>76.95</v>
      </c>
    </row>
    <row r="9" spans="1:10" ht="15.6" x14ac:dyDescent="0.3">
      <c r="A9">
        <v>7</v>
      </c>
      <c r="B9" s="1" t="s">
        <v>18</v>
      </c>
      <c r="C9" s="4">
        <v>94</v>
      </c>
      <c r="D9" s="26">
        <f t="shared" si="0"/>
        <v>28.2</v>
      </c>
      <c r="E9" s="5">
        <v>0</v>
      </c>
      <c r="F9" s="9">
        <f t="shared" si="1"/>
        <v>0</v>
      </c>
      <c r="G9" s="5">
        <v>2</v>
      </c>
      <c r="H9" s="9">
        <f t="shared" si="2"/>
        <v>15</v>
      </c>
      <c r="I9" s="5">
        <v>9</v>
      </c>
      <c r="J9" s="10">
        <f t="shared" si="3"/>
        <v>52.2</v>
      </c>
    </row>
    <row r="10" spans="1:10" ht="15.6" x14ac:dyDescent="0.3">
      <c r="A10">
        <v>8</v>
      </c>
      <c r="B10" s="1" t="s">
        <v>13</v>
      </c>
      <c r="C10" s="4"/>
      <c r="D10" s="26">
        <f t="shared" si="0"/>
        <v>0</v>
      </c>
      <c r="E10" s="5"/>
      <c r="F10" s="9">
        <f t="shared" si="1"/>
        <v>0</v>
      </c>
      <c r="G10" s="5">
        <v>2</v>
      </c>
      <c r="H10" s="9">
        <f t="shared" si="2"/>
        <v>15</v>
      </c>
      <c r="I10" s="5">
        <v>9</v>
      </c>
      <c r="J10" s="10">
        <f t="shared" si="3"/>
        <v>24</v>
      </c>
    </row>
    <row r="11" spans="1:10" ht="15.6" x14ac:dyDescent="0.3">
      <c r="A11">
        <v>9</v>
      </c>
      <c r="B11" s="1" t="s">
        <v>29</v>
      </c>
      <c r="C11" s="4">
        <v>47</v>
      </c>
      <c r="D11" s="26">
        <f t="shared" si="0"/>
        <v>14.1</v>
      </c>
      <c r="E11" s="5">
        <v>188</v>
      </c>
      <c r="F11" s="9">
        <f t="shared" si="1"/>
        <v>28.2</v>
      </c>
      <c r="G11" s="5">
        <v>4</v>
      </c>
      <c r="H11" s="9">
        <f t="shared" si="2"/>
        <v>30</v>
      </c>
      <c r="I11" s="5">
        <v>9</v>
      </c>
      <c r="J11" s="10">
        <f t="shared" si="3"/>
        <v>81.3</v>
      </c>
    </row>
    <row r="12" spans="1:10" ht="15.6" x14ac:dyDescent="0.3">
      <c r="A12">
        <v>10</v>
      </c>
      <c r="B12" s="1" t="s">
        <v>28</v>
      </c>
      <c r="C12" s="4">
        <v>49</v>
      </c>
      <c r="D12" s="26">
        <f t="shared" si="0"/>
        <v>14.7</v>
      </c>
      <c r="E12" s="5">
        <f>75+70</f>
        <v>145</v>
      </c>
      <c r="F12" s="9">
        <f t="shared" si="1"/>
        <v>21.75</v>
      </c>
      <c r="G12" s="5">
        <v>4</v>
      </c>
      <c r="H12" s="9">
        <f t="shared" si="2"/>
        <v>30</v>
      </c>
      <c r="I12" s="5">
        <v>8</v>
      </c>
      <c r="J12" s="10">
        <f t="shared" si="3"/>
        <v>74.45</v>
      </c>
    </row>
    <row r="13" spans="1:10" ht="15.6" x14ac:dyDescent="0.3">
      <c r="A13">
        <v>11</v>
      </c>
      <c r="B13" s="1" t="s">
        <v>7</v>
      </c>
      <c r="C13" s="4">
        <v>74</v>
      </c>
      <c r="D13" s="26">
        <f t="shared" si="0"/>
        <v>22.2</v>
      </c>
      <c r="E13" s="5">
        <f>90+100</f>
        <v>190</v>
      </c>
      <c r="F13" s="9">
        <f t="shared" si="1"/>
        <v>28.5</v>
      </c>
      <c r="G13" s="5">
        <v>4</v>
      </c>
      <c r="H13" s="9">
        <f t="shared" si="2"/>
        <v>30</v>
      </c>
      <c r="I13" s="5">
        <v>9</v>
      </c>
      <c r="J13" s="10">
        <f t="shared" si="3"/>
        <v>89.7</v>
      </c>
    </row>
    <row r="14" spans="1:10" ht="15.6" x14ac:dyDescent="0.3">
      <c r="A14">
        <v>12</v>
      </c>
      <c r="B14" s="1" t="s">
        <v>25</v>
      </c>
      <c r="C14" s="4">
        <f>67+1</f>
        <v>68</v>
      </c>
      <c r="D14" s="26">
        <f t="shared" si="0"/>
        <v>20.399999999999999</v>
      </c>
      <c r="E14" s="5">
        <f>50+65</f>
        <v>115</v>
      </c>
      <c r="F14" s="9">
        <f t="shared" si="1"/>
        <v>17.25</v>
      </c>
      <c r="G14" s="5">
        <v>4</v>
      </c>
      <c r="H14" s="9">
        <f t="shared" si="2"/>
        <v>30</v>
      </c>
      <c r="I14" s="5">
        <v>10</v>
      </c>
      <c r="J14" s="10">
        <f t="shared" si="3"/>
        <v>77.650000000000006</v>
      </c>
    </row>
    <row r="15" spans="1:10" ht="15.6" x14ac:dyDescent="0.3">
      <c r="A15">
        <v>13</v>
      </c>
      <c r="B15" s="8" t="s">
        <v>40</v>
      </c>
      <c r="C15" s="4">
        <f>67+2</f>
        <v>69</v>
      </c>
      <c r="D15" s="26">
        <f t="shared" si="0"/>
        <v>20.7</v>
      </c>
      <c r="E15" s="5">
        <f>65+60</f>
        <v>125</v>
      </c>
      <c r="F15" s="9">
        <f t="shared" si="1"/>
        <v>18.75</v>
      </c>
      <c r="G15" s="5">
        <v>4</v>
      </c>
      <c r="H15" s="9">
        <f t="shared" si="2"/>
        <v>30</v>
      </c>
      <c r="I15" s="5">
        <v>5</v>
      </c>
      <c r="J15" s="10">
        <f t="shared" si="3"/>
        <v>74.45</v>
      </c>
    </row>
    <row r="16" spans="1:10" ht="15.6" x14ac:dyDescent="0.3">
      <c r="A16">
        <v>14</v>
      </c>
      <c r="B16" s="1" t="s">
        <v>32</v>
      </c>
      <c r="C16" s="4">
        <v>41</v>
      </c>
      <c r="D16" s="26">
        <f t="shared" si="0"/>
        <v>12.299999999999999</v>
      </c>
      <c r="E16" s="5">
        <f>70+60</f>
        <v>130</v>
      </c>
      <c r="F16" s="9">
        <f t="shared" si="1"/>
        <v>19.5</v>
      </c>
      <c r="G16" s="5">
        <v>3</v>
      </c>
      <c r="H16" s="9">
        <f t="shared" si="2"/>
        <v>22.5</v>
      </c>
      <c r="I16" s="5">
        <v>10</v>
      </c>
      <c r="J16" s="10">
        <f t="shared" si="3"/>
        <v>64.3</v>
      </c>
    </row>
    <row r="17" spans="1:10" ht="15.6" x14ac:dyDescent="0.3">
      <c r="A17">
        <v>15</v>
      </c>
      <c r="B17" s="1" t="s">
        <v>12</v>
      </c>
      <c r="C17" s="4">
        <f>74+1</f>
        <v>75</v>
      </c>
      <c r="D17" s="26">
        <f t="shared" si="0"/>
        <v>22.5</v>
      </c>
      <c r="E17" s="5">
        <f>30+60</f>
        <v>90</v>
      </c>
      <c r="F17" s="9">
        <f t="shared" si="1"/>
        <v>13.5</v>
      </c>
      <c r="G17" s="5">
        <v>2</v>
      </c>
      <c r="H17" s="9">
        <f t="shared" si="2"/>
        <v>15</v>
      </c>
      <c r="I17" s="5">
        <v>7</v>
      </c>
      <c r="J17" s="10">
        <f t="shared" si="3"/>
        <v>58</v>
      </c>
    </row>
    <row r="18" spans="1:10" ht="15.6" x14ac:dyDescent="0.3">
      <c r="A18">
        <v>16</v>
      </c>
      <c r="B18" s="1" t="s">
        <v>30</v>
      </c>
      <c r="C18" s="4">
        <v>7</v>
      </c>
      <c r="D18" s="26">
        <f t="shared" si="0"/>
        <v>2.1</v>
      </c>
      <c r="E18" s="5">
        <v>0</v>
      </c>
      <c r="F18" s="9">
        <v>1</v>
      </c>
      <c r="G18" s="5">
        <v>0</v>
      </c>
      <c r="H18" s="9">
        <f t="shared" si="2"/>
        <v>0</v>
      </c>
      <c r="I18" s="5">
        <v>5</v>
      </c>
      <c r="J18" s="10">
        <f t="shared" si="3"/>
        <v>8.1</v>
      </c>
    </row>
    <row r="19" spans="1:10" ht="15.6" x14ac:dyDescent="0.3">
      <c r="A19">
        <v>17</v>
      </c>
      <c r="B19" s="1" t="s">
        <v>4</v>
      </c>
      <c r="C19" s="4">
        <v>69</v>
      </c>
      <c r="D19" s="26">
        <f t="shared" si="0"/>
        <v>20.7</v>
      </c>
      <c r="E19" s="5">
        <f>70+40</f>
        <v>110</v>
      </c>
      <c r="F19" s="9">
        <f t="shared" si="1"/>
        <v>16.5</v>
      </c>
      <c r="G19" s="5">
        <v>4</v>
      </c>
      <c r="H19" s="9">
        <f t="shared" si="2"/>
        <v>30</v>
      </c>
      <c r="I19" s="5">
        <v>10</v>
      </c>
      <c r="J19" s="10">
        <f t="shared" si="3"/>
        <v>77.2</v>
      </c>
    </row>
    <row r="20" spans="1:10" ht="15.6" x14ac:dyDescent="0.3">
      <c r="A20">
        <v>18</v>
      </c>
      <c r="B20" s="2" t="s">
        <v>35</v>
      </c>
      <c r="C20" s="4">
        <v>40</v>
      </c>
      <c r="D20" s="26">
        <f t="shared" si="0"/>
        <v>12</v>
      </c>
      <c r="E20" s="5"/>
      <c r="F20" s="9">
        <f t="shared" si="1"/>
        <v>0</v>
      </c>
      <c r="G20" s="5">
        <v>1</v>
      </c>
      <c r="H20" s="9">
        <f t="shared" si="2"/>
        <v>7.5</v>
      </c>
      <c r="I20" s="5">
        <v>0</v>
      </c>
      <c r="J20" s="10">
        <f t="shared" si="3"/>
        <v>19.5</v>
      </c>
    </row>
    <row r="21" spans="1:10" ht="15.6" x14ac:dyDescent="0.3">
      <c r="A21">
        <v>19</v>
      </c>
      <c r="B21" s="8" t="s">
        <v>2</v>
      </c>
      <c r="C21" s="4">
        <v>20</v>
      </c>
      <c r="D21" s="26">
        <f t="shared" si="0"/>
        <v>6</v>
      </c>
      <c r="E21" s="5">
        <f>40+75</f>
        <v>115</v>
      </c>
      <c r="F21" s="9">
        <f t="shared" si="1"/>
        <v>17.25</v>
      </c>
      <c r="G21" s="5">
        <v>2</v>
      </c>
      <c r="H21" s="9">
        <f t="shared" si="2"/>
        <v>15</v>
      </c>
      <c r="I21" s="5">
        <v>5</v>
      </c>
      <c r="J21" s="10">
        <f t="shared" si="3"/>
        <v>43.25</v>
      </c>
    </row>
    <row r="22" spans="1:10" ht="15.6" x14ac:dyDescent="0.3">
      <c r="A22">
        <v>20</v>
      </c>
      <c r="B22" s="1" t="s">
        <v>37</v>
      </c>
      <c r="C22" s="4">
        <v>55</v>
      </c>
      <c r="D22" s="26">
        <f t="shared" si="0"/>
        <v>16.5</v>
      </c>
      <c r="E22" s="5">
        <f>85+40</f>
        <v>125</v>
      </c>
      <c r="F22" s="9">
        <f t="shared" si="1"/>
        <v>18.75</v>
      </c>
      <c r="G22" s="5">
        <v>4</v>
      </c>
      <c r="H22" s="9">
        <f t="shared" si="2"/>
        <v>30</v>
      </c>
      <c r="I22" s="5">
        <v>9</v>
      </c>
      <c r="J22" s="10">
        <f t="shared" si="3"/>
        <v>74.25</v>
      </c>
    </row>
    <row r="23" spans="1:10" ht="15.6" x14ac:dyDescent="0.3">
      <c r="A23">
        <v>21</v>
      </c>
      <c r="B23" s="1" t="s">
        <v>24</v>
      </c>
      <c r="C23" s="4"/>
      <c r="D23" s="26">
        <f t="shared" si="0"/>
        <v>0</v>
      </c>
      <c r="E23" s="5">
        <v>2</v>
      </c>
      <c r="F23" s="9">
        <f t="shared" si="1"/>
        <v>0.3</v>
      </c>
      <c r="G23" s="5">
        <v>0</v>
      </c>
      <c r="H23" s="9">
        <f t="shared" si="2"/>
        <v>0</v>
      </c>
      <c r="I23" s="5">
        <v>9</v>
      </c>
      <c r="J23" s="10">
        <f t="shared" si="3"/>
        <v>9.3000000000000007</v>
      </c>
    </row>
    <row r="24" spans="1:10" ht="15.6" x14ac:dyDescent="0.3">
      <c r="A24">
        <v>22</v>
      </c>
      <c r="B24" s="1" t="s">
        <v>3</v>
      </c>
      <c r="C24" s="4">
        <v>46</v>
      </c>
      <c r="D24" s="26">
        <f t="shared" si="0"/>
        <v>13.799999999999999</v>
      </c>
      <c r="E24" s="5">
        <f>85+50</f>
        <v>135</v>
      </c>
      <c r="F24" s="9">
        <f t="shared" si="1"/>
        <v>20.25</v>
      </c>
      <c r="G24" s="5">
        <v>4</v>
      </c>
      <c r="H24" s="9">
        <f t="shared" si="2"/>
        <v>30</v>
      </c>
      <c r="I24" s="5">
        <v>8</v>
      </c>
      <c r="J24" s="10">
        <f t="shared" si="3"/>
        <v>72.05</v>
      </c>
    </row>
    <row r="25" spans="1:10" ht="15.6" x14ac:dyDescent="0.3">
      <c r="A25">
        <v>23</v>
      </c>
      <c r="B25" s="1" t="s">
        <v>10</v>
      </c>
      <c r="C25" s="4">
        <v>35</v>
      </c>
      <c r="D25" s="26">
        <f t="shared" si="0"/>
        <v>10.5</v>
      </c>
      <c r="E25" s="5">
        <f>70+75</f>
        <v>145</v>
      </c>
      <c r="F25" s="9">
        <f t="shared" si="1"/>
        <v>21.75</v>
      </c>
      <c r="G25" s="5">
        <v>4</v>
      </c>
      <c r="H25" s="9">
        <f t="shared" si="2"/>
        <v>30</v>
      </c>
      <c r="I25" s="5">
        <v>9</v>
      </c>
      <c r="J25" s="10">
        <f t="shared" si="3"/>
        <v>71.25</v>
      </c>
    </row>
    <row r="26" spans="1:10" ht="15.6" x14ac:dyDescent="0.3">
      <c r="A26">
        <v>24</v>
      </c>
      <c r="B26" s="1" t="s">
        <v>19</v>
      </c>
      <c r="C26" s="4">
        <v>40</v>
      </c>
      <c r="D26" s="26">
        <f t="shared" si="0"/>
        <v>12</v>
      </c>
      <c r="E26" s="5">
        <f>35+20</f>
        <v>55</v>
      </c>
      <c r="F26" s="9">
        <f t="shared" si="1"/>
        <v>8.25</v>
      </c>
      <c r="G26" s="5">
        <v>3</v>
      </c>
      <c r="H26" s="9">
        <f t="shared" si="2"/>
        <v>22.5</v>
      </c>
      <c r="I26" s="5">
        <v>8</v>
      </c>
      <c r="J26" s="10">
        <f t="shared" si="3"/>
        <v>50.75</v>
      </c>
    </row>
    <row r="27" spans="1:10" ht="15.6" x14ac:dyDescent="0.3">
      <c r="A27">
        <v>25</v>
      </c>
      <c r="B27" s="1" t="s">
        <v>11</v>
      </c>
      <c r="C27" s="4">
        <v>51</v>
      </c>
      <c r="D27" s="26">
        <f t="shared" si="0"/>
        <v>15.299999999999999</v>
      </c>
      <c r="E27" s="5">
        <f>60+75</f>
        <v>135</v>
      </c>
      <c r="F27" s="9">
        <f t="shared" si="1"/>
        <v>20.25</v>
      </c>
      <c r="G27" s="5">
        <v>3</v>
      </c>
      <c r="H27" s="9">
        <f t="shared" si="2"/>
        <v>22.5</v>
      </c>
      <c r="I27" s="5">
        <v>10</v>
      </c>
      <c r="J27" s="10">
        <f t="shared" si="3"/>
        <v>68.05</v>
      </c>
    </row>
    <row r="28" spans="1:10" ht="15.6" x14ac:dyDescent="0.3">
      <c r="A28">
        <v>26</v>
      </c>
      <c r="B28" s="1" t="s">
        <v>9</v>
      </c>
      <c r="C28" s="4">
        <v>81</v>
      </c>
      <c r="D28" s="26">
        <f t="shared" si="0"/>
        <v>24.3</v>
      </c>
      <c r="E28" s="5">
        <f>45+80</f>
        <v>125</v>
      </c>
      <c r="F28" s="9">
        <f t="shared" si="1"/>
        <v>18.75</v>
      </c>
      <c r="G28" s="5">
        <v>4</v>
      </c>
      <c r="H28" s="9">
        <f t="shared" si="2"/>
        <v>30</v>
      </c>
      <c r="I28" s="5">
        <v>9</v>
      </c>
      <c r="J28" s="10">
        <f t="shared" si="3"/>
        <v>82.05</v>
      </c>
    </row>
    <row r="29" spans="1:10" ht="15.6" x14ac:dyDescent="0.3">
      <c r="A29">
        <v>27</v>
      </c>
      <c r="B29" s="8" t="s">
        <v>0</v>
      </c>
      <c r="C29" s="4">
        <v>33</v>
      </c>
      <c r="D29" s="26">
        <f t="shared" si="0"/>
        <v>9.9</v>
      </c>
      <c r="E29" s="5">
        <f>75+75</f>
        <v>150</v>
      </c>
      <c r="F29" s="9">
        <f t="shared" si="1"/>
        <v>22.5</v>
      </c>
      <c r="G29" s="5">
        <v>4</v>
      </c>
      <c r="H29" s="9">
        <f t="shared" si="2"/>
        <v>30</v>
      </c>
      <c r="I29" s="5">
        <v>5</v>
      </c>
      <c r="J29" s="10">
        <f t="shared" si="3"/>
        <v>67.400000000000006</v>
      </c>
    </row>
    <row r="30" spans="1:10" ht="15.6" x14ac:dyDescent="0.3">
      <c r="A30">
        <v>28</v>
      </c>
      <c r="B30" s="1" t="s">
        <v>17</v>
      </c>
      <c r="C30" s="4">
        <f>78+2</f>
        <v>80</v>
      </c>
      <c r="D30" s="26">
        <f t="shared" si="0"/>
        <v>24</v>
      </c>
      <c r="E30" s="5">
        <f>70+80</f>
        <v>150</v>
      </c>
      <c r="F30" s="9">
        <f t="shared" si="1"/>
        <v>22.5</v>
      </c>
      <c r="G30" s="5">
        <v>3</v>
      </c>
      <c r="H30" s="9">
        <f t="shared" si="2"/>
        <v>22.5</v>
      </c>
      <c r="I30" s="5">
        <v>9</v>
      </c>
      <c r="J30" s="10">
        <f t="shared" si="3"/>
        <v>78</v>
      </c>
    </row>
    <row r="31" spans="1:10" ht="15.6" x14ac:dyDescent="0.3">
      <c r="A31">
        <v>29</v>
      </c>
      <c r="B31" s="1" t="s">
        <v>6</v>
      </c>
      <c r="C31" s="4">
        <v>34</v>
      </c>
      <c r="D31" s="26">
        <f t="shared" si="0"/>
        <v>10.199999999999999</v>
      </c>
      <c r="E31" s="5">
        <v>0</v>
      </c>
      <c r="F31" s="9">
        <f t="shared" si="1"/>
        <v>0</v>
      </c>
      <c r="G31" s="5">
        <v>2</v>
      </c>
      <c r="H31" s="9">
        <f t="shared" si="2"/>
        <v>15</v>
      </c>
      <c r="I31" s="5">
        <v>9</v>
      </c>
      <c r="J31" s="10">
        <f t="shared" si="3"/>
        <v>34.200000000000003</v>
      </c>
    </row>
    <row r="32" spans="1:10" ht="15.6" x14ac:dyDescent="0.3">
      <c r="A32">
        <v>30</v>
      </c>
      <c r="B32" s="1" t="s">
        <v>22</v>
      </c>
      <c r="C32" s="4">
        <v>61</v>
      </c>
      <c r="D32" s="26">
        <f t="shared" si="0"/>
        <v>18.3</v>
      </c>
      <c r="E32" s="5">
        <f>70+45</f>
        <v>115</v>
      </c>
      <c r="F32" s="9">
        <f t="shared" si="1"/>
        <v>17.25</v>
      </c>
      <c r="G32" s="5">
        <v>4</v>
      </c>
      <c r="H32" s="9">
        <f t="shared" si="2"/>
        <v>30</v>
      </c>
      <c r="I32" s="5">
        <v>10</v>
      </c>
      <c r="J32" s="10">
        <f t="shared" si="3"/>
        <v>75.55</v>
      </c>
    </row>
    <row r="33" spans="1:11" ht="15.6" x14ac:dyDescent="0.3">
      <c r="A33">
        <v>31</v>
      </c>
      <c r="B33" s="1" t="s">
        <v>23</v>
      </c>
      <c r="C33" s="4">
        <v>61</v>
      </c>
      <c r="D33" s="26">
        <f t="shared" si="0"/>
        <v>18.3</v>
      </c>
      <c r="E33" s="5">
        <f>60+75</f>
        <v>135</v>
      </c>
      <c r="F33" s="9">
        <f t="shared" si="1"/>
        <v>20.25</v>
      </c>
      <c r="G33" s="5">
        <v>4</v>
      </c>
      <c r="H33" s="9">
        <f t="shared" si="2"/>
        <v>30</v>
      </c>
      <c r="I33" s="5">
        <v>10</v>
      </c>
      <c r="J33" s="10">
        <f t="shared" si="3"/>
        <v>78.55</v>
      </c>
    </row>
    <row r="34" spans="1:11" ht="15.6" x14ac:dyDescent="0.3">
      <c r="A34">
        <v>32</v>
      </c>
      <c r="B34" s="1" t="s">
        <v>42</v>
      </c>
      <c r="C34" s="4">
        <v>95</v>
      </c>
      <c r="D34" s="26">
        <f t="shared" si="0"/>
        <v>28.5</v>
      </c>
      <c r="E34" s="5">
        <f>85+85</f>
        <v>170</v>
      </c>
      <c r="F34" s="9">
        <f t="shared" si="1"/>
        <v>25.5</v>
      </c>
      <c r="G34" s="5">
        <v>4</v>
      </c>
      <c r="H34" s="9">
        <f t="shared" si="2"/>
        <v>30</v>
      </c>
      <c r="I34" s="5">
        <v>10</v>
      </c>
      <c r="J34" s="10">
        <f t="shared" si="3"/>
        <v>94</v>
      </c>
    </row>
    <row r="35" spans="1:11" ht="15.6" x14ac:dyDescent="0.3">
      <c r="A35">
        <v>33</v>
      </c>
      <c r="B35" s="1" t="s">
        <v>43</v>
      </c>
      <c r="C35" s="4">
        <v>33</v>
      </c>
      <c r="D35" s="26">
        <f t="shared" si="0"/>
        <v>9.9</v>
      </c>
      <c r="E35" s="5">
        <v>80</v>
      </c>
      <c r="F35" s="9">
        <f t="shared" si="1"/>
        <v>12</v>
      </c>
      <c r="G35" s="5">
        <v>3</v>
      </c>
      <c r="H35" s="9">
        <f t="shared" si="2"/>
        <v>22.5</v>
      </c>
      <c r="I35" s="5">
        <v>5</v>
      </c>
      <c r="J35" s="10">
        <f t="shared" si="3"/>
        <v>49.4</v>
      </c>
    </row>
    <row r="36" spans="1:11" ht="15.6" x14ac:dyDescent="0.3">
      <c r="A36">
        <v>34</v>
      </c>
      <c r="B36" s="1" t="s">
        <v>36</v>
      </c>
      <c r="C36" s="4">
        <v>48</v>
      </c>
      <c r="D36" s="26">
        <f t="shared" si="0"/>
        <v>14.399999999999999</v>
      </c>
      <c r="E36" s="5">
        <f>45+75</f>
        <v>120</v>
      </c>
      <c r="F36" s="9">
        <f t="shared" si="1"/>
        <v>18</v>
      </c>
      <c r="G36" s="5">
        <v>4</v>
      </c>
      <c r="H36" s="9">
        <f t="shared" si="2"/>
        <v>30</v>
      </c>
      <c r="I36" s="5">
        <v>10</v>
      </c>
      <c r="J36" s="10">
        <f t="shared" si="3"/>
        <v>72.400000000000006</v>
      </c>
    </row>
    <row r="37" spans="1:11" ht="15.6" x14ac:dyDescent="0.3">
      <c r="A37">
        <v>35</v>
      </c>
      <c r="B37" s="1" t="s">
        <v>26</v>
      </c>
      <c r="C37" s="4">
        <v>33</v>
      </c>
      <c r="D37" s="26">
        <f t="shared" si="0"/>
        <v>9.9</v>
      </c>
      <c r="E37" s="5">
        <f>85+80</f>
        <v>165</v>
      </c>
      <c r="F37" s="9">
        <f t="shared" si="1"/>
        <v>24.75</v>
      </c>
      <c r="G37" s="5">
        <v>4</v>
      </c>
      <c r="H37" s="9">
        <f t="shared" si="2"/>
        <v>30</v>
      </c>
      <c r="I37" s="5">
        <v>10</v>
      </c>
      <c r="J37" s="10">
        <f t="shared" si="3"/>
        <v>74.650000000000006</v>
      </c>
    </row>
    <row r="38" spans="1:11" ht="15.6" x14ac:dyDescent="0.3">
      <c r="A38">
        <v>36</v>
      </c>
      <c r="B38" s="1" t="s">
        <v>27</v>
      </c>
      <c r="C38" s="4">
        <f>67+1</f>
        <v>68</v>
      </c>
      <c r="D38" s="26">
        <f t="shared" si="0"/>
        <v>20.399999999999999</v>
      </c>
      <c r="E38" s="5">
        <f>90+95</f>
        <v>185</v>
      </c>
      <c r="F38" s="9">
        <f t="shared" si="1"/>
        <v>27.75</v>
      </c>
      <c r="G38" s="5">
        <v>4</v>
      </c>
      <c r="H38" s="9">
        <f t="shared" si="2"/>
        <v>30</v>
      </c>
      <c r="I38" s="5">
        <v>9</v>
      </c>
      <c r="J38" s="10">
        <f t="shared" si="3"/>
        <v>87.15</v>
      </c>
    </row>
    <row r="39" spans="1:11" ht="15.6" x14ac:dyDescent="0.3">
      <c r="A39">
        <v>37</v>
      </c>
      <c r="B39" s="1" t="s">
        <v>15</v>
      </c>
      <c r="C39" s="4">
        <v>53</v>
      </c>
      <c r="D39" s="26">
        <f t="shared" si="0"/>
        <v>15.899999999999999</v>
      </c>
      <c r="E39" s="5">
        <f>75+60</f>
        <v>135</v>
      </c>
      <c r="F39" s="9">
        <f t="shared" si="1"/>
        <v>20.25</v>
      </c>
      <c r="G39" s="5">
        <v>3</v>
      </c>
      <c r="H39" s="9">
        <f t="shared" si="2"/>
        <v>22.5</v>
      </c>
      <c r="I39" s="5">
        <v>9</v>
      </c>
      <c r="J39" s="10">
        <f t="shared" si="3"/>
        <v>67.650000000000006</v>
      </c>
    </row>
    <row r="40" spans="1:11" ht="15.6" x14ac:dyDescent="0.3">
      <c r="A40">
        <v>38</v>
      </c>
      <c r="B40" s="1" t="s">
        <v>21</v>
      </c>
      <c r="C40" s="4">
        <v>53</v>
      </c>
      <c r="D40" s="26">
        <f t="shared" si="0"/>
        <v>15.899999999999999</v>
      </c>
      <c r="E40" s="5">
        <f>75+75</f>
        <v>150</v>
      </c>
      <c r="F40" s="9">
        <f t="shared" si="1"/>
        <v>22.5</v>
      </c>
      <c r="G40" s="5">
        <v>2</v>
      </c>
      <c r="H40" s="9">
        <f t="shared" si="2"/>
        <v>15</v>
      </c>
      <c r="I40" s="5">
        <v>9</v>
      </c>
      <c r="J40" s="10">
        <f t="shared" si="3"/>
        <v>62.4</v>
      </c>
    </row>
    <row r="41" spans="1:11" ht="15.6" x14ac:dyDescent="0.3">
      <c r="A41">
        <v>39</v>
      </c>
      <c r="B41" s="1" t="s">
        <v>41</v>
      </c>
      <c r="C41" s="4">
        <v>47</v>
      </c>
      <c r="D41" s="26">
        <f t="shared" si="0"/>
        <v>14.1</v>
      </c>
      <c r="E41" s="5">
        <v>0</v>
      </c>
      <c r="F41" s="9">
        <f t="shared" si="1"/>
        <v>0</v>
      </c>
      <c r="G41" s="5">
        <v>3</v>
      </c>
      <c r="H41" s="9">
        <f t="shared" si="2"/>
        <v>22.5</v>
      </c>
      <c r="I41" s="5">
        <v>5</v>
      </c>
      <c r="J41" s="10">
        <f t="shared" si="3"/>
        <v>41.6</v>
      </c>
    </row>
    <row r="42" spans="1:11" ht="15.6" x14ac:dyDescent="0.3">
      <c r="A42">
        <v>40</v>
      </c>
      <c r="B42" s="8" t="s">
        <v>20</v>
      </c>
      <c r="C42" s="4">
        <v>54</v>
      </c>
      <c r="D42" s="26">
        <f t="shared" si="0"/>
        <v>16.2</v>
      </c>
      <c r="E42" s="5">
        <f>65+65</f>
        <v>130</v>
      </c>
      <c r="F42" s="9">
        <f t="shared" si="1"/>
        <v>19.5</v>
      </c>
      <c r="G42" s="5">
        <v>4</v>
      </c>
      <c r="H42" s="9">
        <f t="shared" si="2"/>
        <v>30</v>
      </c>
      <c r="I42" s="5">
        <v>5</v>
      </c>
      <c r="J42" s="10">
        <f t="shared" si="3"/>
        <v>70.7</v>
      </c>
    </row>
    <row r="43" spans="1:11" ht="15.6" x14ac:dyDescent="0.3">
      <c r="A43">
        <v>41</v>
      </c>
      <c r="B43" s="1" t="s">
        <v>39</v>
      </c>
      <c r="C43" s="4">
        <v>81</v>
      </c>
      <c r="D43" s="26">
        <f t="shared" si="0"/>
        <v>24.3</v>
      </c>
      <c r="E43" s="5">
        <f>85+85</f>
        <v>170</v>
      </c>
      <c r="F43" s="9">
        <f t="shared" si="1"/>
        <v>25.5</v>
      </c>
      <c r="G43" s="5">
        <v>4</v>
      </c>
      <c r="H43" s="9">
        <f t="shared" si="2"/>
        <v>30</v>
      </c>
      <c r="I43" s="5">
        <v>10</v>
      </c>
      <c r="J43" s="10">
        <f t="shared" si="3"/>
        <v>89.8</v>
      </c>
    </row>
    <row r="44" spans="1:11" ht="15.6" x14ac:dyDescent="0.3">
      <c r="A44">
        <v>42</v>
      </c>
      <c r="B44" s="1" t="s">
        <v>38</v>
      </c>
      <c r="C44" s="4">
        <v>53</v>
      </c>
      <c r="D44" s="26">
        <f t="shared" si="0"/>
        <v>15.899999999999999</v>
      </c>
      <c r="E44" s="5">
        <f>85+70</f>
        <v>155</v>
      </c>
      <c r="F44" s="9">
        <f t="shared" si="1"/>
        <v>23.25</v>
      </c>
      <c r="G44" s="5">
        <v>4</v>
      </c>
      <c r="H44" s="9">
        <f t="shared" si="2"/>
        <v>30</v>
      </c>
      <c r="I44" s="5">
        <v>10</v>
      </c>
      <c r="J44" s="10">
        <f t="shared" si="3"/>
        <v>79.150000000000006</v>
      </c>
    </row>
    <row r="45" spans="1:11" ht="15.6" x14ac:dyDescent="0.3">
      <c r="A45">
        <v>43</v>
      </c>
      <c r="B45" s="1" t="s">
        <v>34</v>
      </c>
      <c r="C45" s="4">
        <v>53</v>
      </c>
      <c r="D45" s="26">
        <f t="shared" si="0"/>
        <v>15.899999999999999</v>
      </c>
      <c r="E45" s="5">
        <f>80+75</f>
        <v>155</v>
      </c>
      <c r="F45" s="9">
        <f t="shared" si="1"/>
        <v>23.25</v>
      </c>
      <c r="G45" s="5">
        <v>4</v>
      </c>
      <c r="H45" s="9">
        <f t="shared" si="2"/>
        <v>30</v>
      </c>
      <c r="I45" s="5">
        <v>10</v>
      </c>
      <c r="J45" s="10">
        <f t="shared" si="3"/>
        <v>79.150000000000006</v>
      </c>
    </row>
    <row r="46" spans="1:11" ht="15.6" x14ac:dyDescent="0.3">
      <c r="A46">
        <v>44</v>
      </c>
      <c r="B46" s="1" t="s">
        <v>33</v>
      </c>
      <c r="C46" s="4"/>
      <c r="D46" s="26">
        <f t="shared" si="0"/>
        <v>0</v>
      </c>
      <c r="E46" s="5"/>
      <c r="F46" s="9">
        <v>2</v>
      </c>
      <c r="G46" s="5">
        <v>0</v>
      </c>
      <c r="H46" s="9">
        <f t="shared" si="2"/>
        <v>0</v>
      </c>
      <c r="I46" s="5">
        <v>0</v>
      </c>
      <c r="J46" s="10">
        <f t="shared" si="3"/>
        <v>2</v>
      </c>
      <c r="K46" t="s">
        <v>230</v>
      </c>
    </row>
    <row r="47" spans="1:11" ht="15.6" x14ac:dyDescent="0.3">
      <c r="B47" s="27" t="s">
        <v>304</v>
      </c>
      <c r="C47" s="3">
        <f>27+1</f>
        <v>28</v>
      </c>
      <c r="D47" s="26">
        <f t="shared" si="0"/>
        <v>8.4</v>
      </c>
      <c r="E47" s="5">
        <f>70+35</f>
        <v>105</v>
      </c>
      <c r="F47" s="9">
        <f t="shared" si="1"/>
        <v>15.75</v>
      </c>
      <c r="G47" s="5">
        <v>0</v>
      </c>
      <c r="H47" s="9">
        <f t="shared" si="2"/>
        <v>0</v>
      </c>
      <c r="I47" s="5">
        <v>0</v>
      </c>
      <c r="J47" s="10">
        <f t="shared" ref="J47" si="4">+D47+F47+H47+I47</f>
        <v>24.15</v>
      </c>
    </row>
  </sheetData>
  <sortState ref="B3:B47">
    <sortCondition ref="B3"/>
  </sortState>
  <mergeCells count="3"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6"/>
  <sheetViews>
    <sheetView topLeftCell="A20" workbookViewId="0">
      <selection activeCell="B30" sqref="B30"/>
    </sheetView>
  </sheetViews>
  <sheetFormatPr baseColWidth="10" defaultRowHeight="14.4" x14ac:dyDescent="0.3"/>
  <cols>
    <col min="2" max="2" width="36.21875" bestFit="1" customWidth="1"/>
    <col min="3" max="4" width="11.5546875" style="3"/>
    <col min="9" max="9" width="13.88671875" bestFit="1" customWidth="1"/>
  </cols>
  <sheetData>
    <row r="2" spans="1:10" x14ac:dyDescent="0.3">
      <c r="B2" s="5" t="s">
        <v>45</v>
      </c>
      <c r="C2" s="37" t="s">
        <v>44</v>
      </c>
      <c r="D2" s="37"/>
      <c r="E2" s="37" t="s">
        <v>46</v>
      </c>
      <c r="F2" s="37"/>
      <c r="G2" s="37" t="s">
        <v>47</v>
      </c>
      <c r="H2" s="37"/>
      <c r="I2" s="5" t="s">
        <v>48</v>
      </c>
      <c r="J2" s="5" t="s">
        <v>49</v>
      </c>
    </row>
    <row r="3" spans="1:10" ht="15.6" x14ac:dyDescent="0.3">
      <c r="A3">
        <v>1</v>
      </c>
      <c r="B3" s="8" t="s">
        <v>54</v>
      </c>
      <c r="C3" s="4">
        <v>61</v>
      </c>
      <c r="D3" s="26">
        <f>+(30/100)*C3</f>
        <v>18.3</v>
      </c>
      <c r="E3" s="5">
        <v>80</v>
      </c>
      <c r="F3" s="9">
        <f t="shared" ref="F3:F47" si="0">+(30/100)*E3</f>
        <v>24</v>
      </c>
      <c r="G3" s="5">
        <v>3</v>
      </c>
      <c r="H3" s="5">
        <f>+(30/3)*G3</f>
        <v>30</v>
      </c>
      <c r="I3" s="5">
        <v>10</v>
      </c>
      <c r="J3" s="10">
        <f t="shared" ref="J3:J47" si="1">+D3+F3+H3+I3</f>
        <v>82.3</v>
      </c>
    </row>
    <row r="4" spans="1:10" ht="15.6" x14ac:dyDescent="0.3">
      <c r="A4">
        <v>2</v>
      </c>
      <c r="B4" s="8" t="s">
        <v>72</v>
      </c>
      <c r="C4" s="4">
        <v>87</v>
      </c>
      <c r="D4" s="26">
        <f t="shared" ref="D4:D47" si="2">+(30/100)*C4</f>
        <v>26.099999999999998</v>
      </c>
      <c r="E4" s="5">
        <v>95</v>
      </c>
      <c r="F4" s="9">
        <f t="shared" si="0"/>
        <v>28.5</v>
      </c>
      <c r="G4" s="5">
        <v>3</v>
      </c>
      <c r="H4" s="5">
        <f t="shared" ref="H4:H47" si="3">+(30/3)*G4</f>
        <v>30</v>
      </c>
      <c r="I4" s="5">
        <v>10</v>
      </c>
      <c r="J4" s="10">
        <f t="shared" si="1"/>
        <v>94.6</v>
      </c>
    </row>
    <row r="5" spans="1:10" ht="15.6" x14ac:dyDescent="0.3">
      <c r="A5">
        <v>3</v>
      </c>
      <c r="B5" s="1" t="s">
        <v>51</v>
      </c>
      <c r="C5" s="4">
        <v>54</v>
      </c>
      <c r="D5" s="26">
        <f t="shared" si="2"/>
        <v>16.2</v>
      </c>
      <c r="E5" s="5"/>
      <c r="F5" s="9">
        <f t="shared" si="0"/>
        <v>0</v>
      </c>
      <c r="G5" s="5"/>
      <c r="H5" s="5">
        <f t="shared" si="3"/>
        <v>0</v>
      </c>
      <c r="I5" s="5">
        <v>9</v>
      </c>
      <c r="J5" s="10">
        <f t="shared" si="1"/>
        <v>25.2</v>
      </c>
    </row>
    <row r="6" spans="1:10" ht="15.6" x14ac:dyDescent="0.3">
      <c r="A6">
        <v>4</v>
      </c>
      <c r="B6" s="2" t="s">
        <v>92</v>
      </c>
      <c r="C6" s="29">
        <v>27</v>
      </c>
      <c r="D6" s="26">
        <f t="shared" si="2"/>
        <v>8.1</v>
      </c>
      <c r="E6" s="24"/>
      <c r="F6" s="31">
        <f t="shared" si="0"/>
        <v>0</v>
      </c>
      <c r="G6" s="24"/>
      <c r="H6" s="24">
        <f t="shared" si="3"/>
        <v>0</v>
      </c>
      <c r="I6" s="24"/>
      <c r="J6" s="30">
        <f t="shared" si="1"/>
        <v>8.1</v>
      </c>
    </row>
    <row r="7" spans="1:10" ht="15.6" x14ac:dyDescent="0.3">
      <c r="A7">
        <v>5</v>
      </c>
      <c r="B7" s="8" t="s">
        <v>62</v>
      </c>
      <c r="C7" s="4">
        <v>32</v>
      </c>
      <c r="D7" s="26">
        <f t="shared" si="2"/>
        <v>9.6</v>
      </c>
      <c r="E7" s="5">
        <v>0</v>
      </c>
      <c r="F7" s="9">
        <f t="shared" si="0"/>
        <v>0</v>
      </c>
      <c r="G7" s="5">
        <v>0</v>
      </c>
      <c r="H7" s="5">
        <f t="shared" si="3"/>
        <v>0</v>
      </c>
      <c r="I7" s="5">
        <v>9</v>
      </c>
      <c r="J7" s="10">
        <f t="shared" si="1"/>
        <v>18.600000000000001</v>
      </c>
    </row>
    <row r="8" spans="1:10" ht="15.6" x14ac:dyDescent="0.3">
      <c r="A8">
        <v>6</v>
      </c>
      <c r="B8" s="8" t="s">
        <v>59</v>
      </c>
      <c r="C8" s="4">
        <v>100</v>
      </c>
      <c r="D8" s="26">
        <f t="shared" si="2"/>
        <v>30</v>
      </c>
      <c r="E8" s="5">
        <v>100</v>
      </c>
      <c r="F8" s="9">
        <f t="shared" si="0"/>
        <v>30</v>
      </c>
      <c r="G8" s="5">
        <v>3</v>
      </c>
      <c r="H8" s="5">
        <f t="shared" si="3"/>
        <v>30</v>
      </c>
      <c r="I8" s="5">
        <v>10</v>
      </c>
      <c r="J8" s="10">
        <f t="shared" si="1"/>
        <v>100</v>
      </c>
    </row>
    <row r="9" spans="1:10" ht="15.6" x14ac:dyDescent="0.3">
      <c r="A9">
        <v>7</v>
      </c>
      <c r="B9" s="8" t="s">
        <v>76</v>
      </c>
      <c r="C9" s="4">
        <v>54</v>
      </c>
      <c r="D9" s="26">
        <f t="shared" si="2"/>
        <v>16.2</v>
      </c>
      <c r="E9" s="5">
        <v>10</v>
      </c>
      <c r="F9" s="9">
        <f t="shared" si="0"/>
        <v>3</v>
      </c>
      <c r="G9" s="5">
        <v>3</v>
      </c>
      <c r="H9" s="5">
        <f t="shared" si="3"/>
        <v>30</v>
      </c>
      <c r="I9" s="5">
        <v>10</v>
      </c>
      <c r="J9" s="10">
        <f t="shared" si="1"/>
        <v>59.2</v>
      </c>
    </row>
    <row r="10" spans="1:10" ht="15.6" x14ac:dyDescent="0.3">
      <c r="A10">
        <v>8</v>
      </c>
      <c r="B10" s="8" t="s">
        <v>82</v>
      </c>
      <c r="C10" s="4">
        <v>19</v>
      </c>
      <c r="D10" s="26">
        <f t="shared" si="2"/>
        <v>5.7</v>
      </c>
      <c r="E10" s="5">
        <v>80</v>
      </c>
      <c r="F10" s="9">
        <f t="shared" si="0"/>
        <v>24</v>
      </c>
      <c r="G10" s="5">
        <v>2</v>
      </c>
      <c r="H10" s="5">
        <f t="shared" si="3"/>
        <v>20</v>
      </c>
      <c r="I10" s="5">
        <v>10</v>
      </c>
      <c r="J10" s="10">
        <f t="shared" si="1"/>
        <v>59.7</v>
      </c>
    </row>
    <row r="11" spans="1:10" ht="15.6" x14ac:dyDescent="0.3">
      <c r="A11">
        <v>9</v>
      </c>
      <c r="B11" s="8" t="s">
        <v>75</v>
      </c>
      <c r="C11" s="4">
        <v>47</v>
      </c>
      <c r="D11" s="26">
        <f t="shared" si="2"/>
        <v>14.1</v>
      </c>
      <c r="E11" s="5">
        <v>35</v>
      </c>
      <c r="F11" s="9">
        <f t="shared" si="0"/>
        <v>10.5</v>
      </c>
      <c r="G11" s="9">
        <v>2.5</v>
      </c>
      <c r="H11" s="5">
        <f t="shared" si="3"/>
        <v>25</v>
      </c>
      <c r="I11" s="5">
        <v>10</v>
      </c>
      <c r="J11" s="10">
        <f t="shared" si="1"/>
        <v>59.6</v>
      </c>
    </row>
    <row r="12" spans="1:10" ht="15.6" x14ac:dyDescent="0.3">
      <c r="A12">
        <v>10</v>
      </c>
      <c r="B12" s="8" t="s">
        <v>89</v>
      </c>
      <c r="C12" s="4">
        <v>39</v>
      </c>
      <c r="D12" s="26">
        <f t="shared" si="2"/>
        <v>11.7</v>
      </c>
      <c r="E12" s="5">
        <v>0</v>
      </c>
      <c r="F12" s="9">
        <f t="shared" si="0"/>
        <v>0</v>
      </c>
      <c r="G12" s="5">
        <v>3</v>
      </c>
      <c r="H12" s="5">
        <f t="shared" si="3"/>
        <v>30</v>
      </c>
      <c r="I12" s="5">
        <v>10</v>
      </c>
      <c r="J12" s="10">
        <f t="shared" si="1"/>
        <v>51.7</v>
      </c>
    </row>
    <row r="13" spans="1:10" ht="15.6" x14ac:dyDescent="0.3">
      <c r="A13">
        <v>11</v>
      </c>
      <c r="B13" s="8" t="s">
        <v>83</v>
      </c>
      <c r="C13" s="4">
        <v>54</v>
      </c>
      <c r="D13" s="26">
        <f t="shared" si="2"/>
        <v>16.2</v>
      </c>
      <c r="E13" s="5">
        <v>60</v>
      </c>
      <c r="F13" s="9">
        <f t="shared" si="0"/>
        <v>18</v>
      </c>
      <c r="G13" s="5">
        <v>1</v>
      </c>
      <c r="H13" s="5">
        <f t="shared" si="3"/>
        <v>10</v>
      </c>
      <c r="I13" s="5">
        <v>10</v>
      </c>
      <c r="J13" s="10">
        <f t="shared" si="1"/>
        <v>54.2</v>
      </c>
    </row>
    <row r="14" spans="1:10" ht="15.6" x14ac:dyDescent="0.3">
      <c r="A14">
        <v>12</v>
      </c>
      <c r="B14" s="8" t="s">
        <v>56</v>
      </c>
      <c r="C14" s="4">
        <v>74</v>
      </c>
      <c r="D14" s="26">
        <f t="shared" si="2"/>
        <v>22.2</v>
      </c>
      <c r="E14" s="5">
        <v>95</v>
      </c>
      <c r="F14" s="9">
        <f t="shared" si="0"/>
        <v>28.5</v>
      </c>
      <c r="G14" s="5">
        <v>3</v>
      </c>
      <c r="H14" s="5">
        <f t="shared" si="3"/>
        <v>30</v>
      </c>
      <c r="I14" s="5">
        <v>10</v>
      </c>
      <c r="J14" s="10">
        <f t="shared" si="1"/>
        <v>90.7</v>
      </c>
    </row>
    <row r="15" spans="1:10" ht="15.6" x14ac:dyDescent="0.3">
      <c r="A15">
        <v>13</v>
      </c>
      <c r="B15" s="8" t="s">
        <v>79</v>
      </c>
      <c r="C15" s="4">
        <v>47</v>
      </c>
      <c r="D15" s="26">
        <f t="shared" si="2"/>
        <v>14.1</v>
      </c>
      <c r="E15" s="5">
        <v>90</v>
      </c>
      <c r="F15" s="9">
        <f t="shared" si="0"/>
        <v>27</v>
      </c>
      <c r="G15" s="5">
        <v>3</v>
      </c>
      <c r="H15" s="5">
        <f t="shared" si="3"/>
        <v>30</v>
      </c>
      <c r="I15" s="5">
        <v>10</v>
      </c>
      <c r="J15" s="10">
        <f t="shared" si="1"/>
        <v>81.099999999999994</v>
      </c>
    </row>
    <row r="16" spans="1:10" ht="15.6" x14ac:dyDescent="0.3">
      <c r="A16">
        <v>14</v>
      </c>
      <c r="B16" s="8" t="s">
        <v>78</v>
      </c>
      <c r="C16" s="4">
        <v>35</v>
      </c>
      <c r="D16" s="26">
        <f t="shared" si="2"/>
        <v>10.5</v>
      </c>
      <c r="E16" s="5">
        <v>95</v>
      </c>
      <c r="F16" s="9">
        <f t="shared" si="0"/>
        <v>28.5</v>
      </c>
      <c r="G16" s="5">
        <v>1</v>
      </c>
      <c r="H16" s="5">
        <f t="shared" si="3"/>
        <v>10</v>
      </c>
      <c r="I16" s="5">
        <v>10</v>
      </c>
      <c r="J16" s="10">
        <f t="shared" si="1"/>
        <v>59</v>
      </c>
    </row>
    <row r="17" spans="1:10" ht="15.6" x14ac:dyDescent="0.3">
      <c r="A17">
        <v>15</v>
      </c>
      <c r="B17" s="8" t="s">
        <v>87</v>
      </c>
      <c r="C17" s="4">
        <v>41</v>
      </c>
      <c r="D17" s="26">
        <f t="shared" si="2"/>
        <v>12.299999999999999</v>
      </c>
      <c r="E17" s="5">
        <v>0</v>
      </c>
      <c r="F17" s="9">
        <f t="shared" si="0"/>
        <v>0</v>
      </c>
      <c r="G17" s="5">
        <v>0</v>
      </c>
      <c r="H17" s="5">
        <f t="shared" si="3"/>
        <v>0</v>
      </c>
      <c r="I17" s="5">
        <v>8</v>
      </c>
      <c r="J17" s="10">
        <f t="shared" si="1"/>
        <v>20.299999999999997</v>
      </c>
    </row>
    <row r="18" spans="1:10" ht="15.6" x14ac:dyDescent="0.3">
      <c r="A18">
        <v>16</v>
      </c>
      <c r="B18" s="8" t="s">
        <v>63</v>
      </c>
      <c r="C18" s="4">
        <v>54</v>
      </c>
      <c r="D18" s="26">
        <f t="shared" si="2"/>
        <v>16.2</v>
      </c>
      <c r="E18" s="5">
        <v>78</v>
      </c>
      <c r="F18" s="9">
        <f t="shared" si="0"/>
        <v>23.4</v>
      </c>
      <c r="G18" s="5">
        <v>2</v>
      </c>
      <c r="H18" s="5">
        <f t="shared" si="3"/>
        <v>20</v>
      </c>
      <c r="I18" s="5">
        <v>10</v>
      </c>
      <c r="J18" s="10">
        <f t="shared" si="1"/>
        <v>69.599999999999994</v>
      </c>
    </row>
    <row r="19" spans="1:10" ht="15.6" x14ac:dyDescent="0.3">
      <c r="A19">
        <v>17</v>
      </c>
      <c r="B19" s="8" t="s">
        <v>77</v>
      </c>
      <c r="C19" s="4">
        <v>47</v>
      </c>
      <c r="D19" s="26">
        <f t="shared" si="2"/>
        <v>14.1</v>
      </c>
      <c r="E19" s="5">
        <v>75</v>
      </c>
      <c r="F19" s="9">
        <f t="shared" si="0"/>
        <v>22.5</v>
      </c>
      <c r="G19" s="5">
        <v>3</v>
      </c>
      <c r="H19" s="5">
        <f t="shared" si="3"/>
        <v>30</v>
      </c>
      <c r="I19" s="5">
        <v>10</v>
      </c>
      <c r="J19" s="10">
        <f t="shared" si="1"/>
        <v>76.599999999999994</v>
      </c>
    </row>
    <row r="20" spans="1:10" ht="15.6" x14ac:dyDescent="0.3">
      <c r="A20">
        <v>18</v>
      </c>
      <c r="B20" s="8" t="s">
        <v>74</v>
      </c>
      <c r="C20" s="4">
        <v>47</v>
      </c>
      <c r="D20" s="26">
        <f t="shared" si="2"/>
        <v>14.1</v>
      </c>
      <c r="E20" s="5">
        <v>0</v>
      </c>
      <c r="F20" s="9">
        <f t="shared" si="0"/>
        <v>0</v>
      </c>
      <c r="G20" s="5">
        <v>3</v>
      </c>
      <c r="H20" s="5">
        <f t="shared" si="3"/>
        <v>30</v>
      </c>
      <c r="I20" s="5">
        <v>10</v>
      </c>
      <c r="J20" s="10">
        <f t="shared" si="1"/>
        <v>54.1</v>
      </c>
    </row>
    <row r="21" spans="1:10" ht="15.6" x14ac:dyDescent="0.3">
      <c r="A21">
        <v>19</v>
      </c>
      <c r="B21" s="8" t="s">
        <v>308</v>
      </c>
      <c r="C21" s="4">
        <v>25</v>
      </c>
      <c r="D21" s="26">
        <f t="shared" si="2"/>
        <v>7.5</v>
      </c>
      <c r="E21" s="5">
        <v>0</v>
      </c>
      <c r="F21" s="9">
        <f t="shared" si="0"/>
        <v>0</v>
      </c>
      <c r="G21" s="5">
        <v>0</v>
      </c>
      <c r="H21" s="5">
        <f t="shared" si="3"/>
        <v>0</v>
      </c>
      <c r="I21" s="5">
        <v>10</v>
      </c>
      <c r="J21" s="10">
        <f t="shared" si="1"/>
        <v>17.5</v>
      </c>
    </row>
    <row r="22" spans="1:10" ht="15.6" x14ac:dyDescent="0.3">
      <c r="A22">
        <v>20</v>
      </c>
      <c r="B22" s="8" t="s">
        <v>58</v>
      </c>
      <c r="C22" s="4">
        <v>101</v>
      </c>
      <c r="D22" s="26">
        <f t="shared" si="2"/>
        <v>30.299999999999997</v>
      </c>
      <c r="E22" s="5">
        <v>100</v>
      </c>
      <c r="F22" s="9">
        <f t="shared" si="0"/>
        <v>30</v>
      </c>
      <c r="G22" s="5">
        <v>3</v>
      </c>
      <c r="H22" s="5">
        <f t="shared" si="3"/>
        <v>30</v>
      </c>
      <c r="I22" s="5">
        <v>10</v>
      </c>
      <c r="J22" s="10">
        <f t="shared" si="1"/>
        <v>100.3</v>
      </c>
    </row>
    <row r="23" spans="1:10" ht="15.6" x14ac:dyDescent="0.3">
      <c r="A23">
        <v>21</v>
      </c>
      <c r="B23" s="8" t="s">
        <v>66</v>
      </c>
      <c r="C23" s="4">
        <v>59</v>
      </c>
      <c r="D23" s="26">
        <f t="shared" si="2"/>
        <v>17.7</v>
      </c>
      <c r="E23" s="5">
        <v>95</v>
      </c>
      <c r="F23" s="9">
        <f t="shared" si="0"/>
        <v>28.5</v>
      </c>
      <c r="G23" s="24">
        <v>3</v>
      </c>
      <c r="H23" s="5">
        <f t="shared" si="3"/>
        <v>30</v>
      </c>
      <c r="I23" s="5">
        <v>10</v>
      </c>
      <c r="J23" s="10">
        <f t="shared" si="1"/>
        <v>86.2</v>
      </c>
    </row>
    <row r="24" spans="1:10" ht="15.6" x14ac:dyDescent="0.3">
      <c r="A24">
        <v>22</v>
      </c>
      <c r="B24" s="8" t="s">
        <v>85</v>
      </c>
      <c r="C24" s="4">
        <v>14</v>
      </c>
      <c r="D24" s="26">
        <f t="shared" si="2"/>
        <v>4.2</v>
      </c>
      <c r="E24" s="5">
        <v>0</v>
      </c>
      <c r="F24" s="9">
        <f t="shared" si="0"/>
        <v>0</v>
      </c>
      <c r="G24" s="24"/>
      <c r="H24" s="5">
        <f t="shared" si="3"/>
        <v>0</v>
      </c>
      <c r="I24" s="5">
        <v>9</v>
      </c>
      <c r="J24" s="10">
        <f t="shared" si="1"/>
        <v>13.2</v>
      </c>
    </row>
    <row r="25" spans="1:10" ht="15.6" x14ac:dyDescent="0.3">
      <c r="A25">
        <v>23</v>
      </c>
      <c r="B25" s="8" t="s">
        <v>67</v>
      </c>
      <c r="C25" s="4">
        <v>21</v>
      </c>
      <c r="D25" s="26">
        <f t="shared" si="2"/>
        <v>6.3</v>
      </c>
      <c r="E25" s="5">
        <v>0</v>
      </c>
      <c r="F25" s="9">
        <f t="shared" si="0"/>
        <v>0</v>
      </c>
      <c r="G25" s="5">
        <v>2</v>
      </c>
      <c r="H25" s="5">
        <f t="shared" si="3"/>
        <v>20</v>
      </c>
      <c r="I25" s="5">
        <v>10</v>
      </c>
      <c r="J25" s="10">
        <f t="shared" si="1"/>
        <v>36.299999999999997</v>
      </c>
    </row>
    <row r="26" spans="1:10" ht="15.6" x14ac:dyDescent="0.3">
      <c r="A26">
        <v>24</v>
      </c>
      <c r="B26" s="8" t="s">
        <v>90</v>
      </c>
      <c r="C26" s="4">
        <v>94</v>
      </c>
      <c r="D26" s="26">
        <f t="shared" si="2"/>
        <v>28.2</v>
      </c>
      <c r="E26" s="5">
        <v>95</v>
      </c>
      <c r="F26" s="9">
        <f t="shared" si="0"/>
        <v>28.5</v>
      </c>
      <c r="G26" s="5">
        <v>3</v>
      </c>
      <c r="H26" s="5">
        <f t="shared" si="3"/>
        <v>30</v>
      </c>
      <c r="I26" s="5">
        <v>9</v>
      </c>
      <c r="J26" s="10">
        <f t="shared" si="1"/>
        <v>95.7</v>
      </c>
    </row>
    <row r="27" spans="1:10" ht="15.6" x14ac:dyDescent="0.3">
      <c r="A27">
        <v>25</v>
      </c>
      <c r="B27" s="8" t="s">
        <v>70</v>
      </c>
      <c r="C27" s="4">
        <v>48</v>
      </c>
      <c r="D27" s="26">
        <f t="shared" si="2"/>
        <v>14.399999999999999</v>
      </c>
      <c r="E27" s="5">
        <v>0</v>
      </c>
      <c r="F27" s="9">
        <f t="shared" si="0"/>
        <v>0</v>
      </c>
      <c r="G27" s="5">
        <v>2</v>
      </c>
      <c r="H27" s="5">
        <f t="shared" si="3"/>
        <v>20</v>
      </c>
      <c r="I27" s="5">
        <v>8</v>
      </c>
      <c r="J27" s="10">
        <f t="shared" si="1"/>
        <v>42.4</v>
      </c>
    </row>
    <row r="28" spans="1:10" ht="15.6" x14ac:dyDescent="0.3">
      <c r="A28">
        <v>26</v>
      </c>
      <c r="B28" s="2" t="s">
        <v>91</v>
      </c>
      <c r="C28" s="29"/>
      <c r="D28" s="26">
        <f t="shared" si="2"/>
        <v>0</v>
      </c>
      <c r="E28" s="24"/>
      <c r="F28" s="31">
        <f t="shared" si="0"/>
        <v>0</v>
      </c>
      <c r="G28" s="24"/>
      <c r="H28" s="24">
        <f t="shared" si="3"/>
        <v>0</v>
      </c>
      <c r="I28" s="24"/>
      <c r="J28" s="30">
        <f t="shared" si="1"/>
        <v>0</v>
      </c>
    </row>
    <row r="29" spans="1:10" ht="15.6" x14ac:dyDescent="0.3">
      <c r="A29">
        <v>27</v>
      </c>
      <c r="B29" s="1" t="s">
        <v>50</v>
      </c>
      <c r="C29" s="4">
        <v>41</v>
      </c>
      <c r="D29" s="26">
        <f t="shared" si="2"/>
        <v>12.299999999999999</v>
      </c>
      <c r="E29" s="5">
        <v>90</v>
      </c>
      <c r="F29" s="9">
        <f t="shared" si="0"/>
        <v>27</v>
      </c>
      <c r="G29" s="5">
        <v>3</v>
      </c>
      <c r="H29" s="5">
        <f t="shared" si="3"/>
        <v>30</v>
      </c>
      <c r="I29" s="5">
        <v>10</v>
      </c>
      <c r="J29" s="10">
        <f t="shared" si="1"/>
        <v>79.3</v>
      </c>
    </row>
    <row r="30" spans="1:10" ht="15.6" x14ac:dyDescent="0.3">
      <c r="A30">
        <v>28</v>
      </c>
      <c r="B30" s="8" t="s">
        <v>57</v>
      </c>
      <c r="C30" s="4">
        <v>7</v>
      </c>
      <c r="D30" s="26">
        <f t="shared" si="2"/>
        <v>2.1</v>
      </c>
      <c r="E30" s="5">
        <v>40</v>
      </c>
      <c r="F30" s="9">
        <f t="shared" si="0"/>
        <v>12</v>
      </c>
      <c r="G30" s="5">
        <v>3</v>
      </c>
      <c r="H30" s="5">
        <f t="shared" si="3"/>
        <v>30</v>
      </c>
      <c r="I30" s="5">
        <v>9</v>
      </c>
      <c r="J30" s="10">
        <f t="shared" si="1"/>
        <v>53.1</v>
      </c>
    </row>
    <row r="31" spans="1:10" ht="15.6" x14ac:dyDescent="0.3">
      <c r="A31">
        <v>29</v>
      </c>
      <c r="B31" s="8" t="s">
        <v>86</v>
      </c>
      <c r="C31" s="4">
        <v>41</v>
      </c>
      <c r="D31" s="26">
        <f t="shared" si="2"/>
        <v>12.299999999999999</v>
      </c>
      <c r="E31" s="5">
        <v>0</v>
      </c>
      <c r="F31" s="9">
        <f t="shared" si="0"/>
        <v>0</v>
      </c>
      <c r="G31" s="5">
        <v>1</v>
      </c>
      <c r="H31" s="5">
        <f t="shared" si="3"/>
        <v>10</v>
      </c>
      <c r="I31" s="5">
        <v>9</v>
      </c>
      <c r="J31" s="10">
        <f t="shared" si="1"/>
        <v>31.299999999999997</v>
      </c>
    </row>
    <row r="32" spans="1:10" ht="15.6" x14ac:dyDescent="0.3">
      <c r="A32">
        <v>30</v>
      </c>
      <c r="B32" s="8" t="s">
        <v>80</v>
      </c>
      <c r="C32" s="4">
        <v>27</v>
      </c>
      <c r="D32" s="26">
        <f t="shared" si="2"/>
        <v>8.1</v>
      </c>
      <c r="E32" s="5">
        <v>90</v>
      </c>
      <c r="F32" s="9">
        <f t="shared" si="0"/>
        <v>27</v>
      </c>
      <c r="G32" s="5">
        <v>2</v>
      </c>
      <c r="H32" s="5">
        <f t="shared" si="3"/>
        <v>20</v>
      </c>
      <c r="I32" s="5">
        <v>10</v>
      </c>
      <c r="J32" s="10">
        <f t="shared" si="1"/>
        <v>65.099999999999994</v>
      </c>
    </row>
    <row r="33" spans="1:10" ht="15.6" x14ac:dyDescent="0.3">
      <c r="A33">
        <v>31</v>
      </c>
      <c r="B33" s="8" t="s">
        <v>65</v>
      </c>
      <c r="C33" s="4">
        <v>73</v>
      </c>
      <c r="D33" s="26">
        <f t="shared" si="2"/>
        <v>21.9</v>
      </c>
      <c r="E33" s="5">
        <v>40</v>
      </c>
      <c r="F33" s="9">
        <f t="shared" si="0"/>
        <v>12</v>
      </c>
      <c r="G33" s="5">
        <v>3</v>
      </c>
      <c r="H33" s="5">
        <f t="shared" si="3"/>
        <v>30</v>
      </c>
      <c r="I33" s="5">
        <v>10</v>
      </c>
      <c r="J33" s="10">
        <f t="shared" si="1"/>
        <v>73.900000000000006</v>
      </c>
    </row>
    <row r="34" spans="1:10" ht="15.6" x14ac:dyDescent="0.3">
      <c r="A34">
        <v>32</v>
      </c>
      <c r="B34" s="8" t="s">
        <v>93</v>
      </c>
      <c r="C34" s="4">
        <v>53</v>
      </c>
      <c r="D34" s="26">
        <f t="shared" si="2"/>
        <v>15.899999999999999</v>
      </c>
      <c r="E34" s="5">
        <v>85</v>
      </c>
      <c r="F34" s="9">
        <f t="shared" si="0"/>
        <v>25.5</v>
      </c>
      <c r="G34" s="5">
        <v>2</v>
      </c>
      <c r="H34" s="5">
        <f t="shared" si="3"/>
        <v>20</v>
      </c>
      <c r="I34" s="5">
        <v>5</v>
      </c>
      <c r="J34" s="10">
        <f t="shared" si="1"/>
        <v>66.400000000000006</v>
      </c>
    </row>
    <row r="35" spans="1:10" ht="15.6" x14ac:dyDescent="0.3">
      <c r="A35">
        <v>33</v>
      </c>
      <c r="B35" s="8" t="s">
        <v>88</v>
      </c>
      <c r="C35" s="4">
        <v>42</v>
      </c>
      <c r="D35" s="26">
        <f t="shared" si="2"/>
        <v>12.6</v>
      </c>
      <c r="E35" s="5">
        <v>0</v>
      </c>
      <c r="F35" s="9">
        <f t="shared" si="0"/>
        <v>0</v>
      </c>
      <c r="G35" s="5">
        <v>2</v>
      </c>
      <c r="H35" s="5">
        <f t="shared" si="3"/>
        <v>20</v>
      </c>
      <c r="I35" s="5">
        <v>9</v>
      </c>
      <c r="J35" s="10">
        <f t="shared" si="1"/>
        <v>41.6</v>
      </c>
    </row>
    <row r="36" spans="1:10" ht="15.6" x14ac:dyDescent="0.3">
      <c r="A36">
        <v>34</v>
      </c>
      <c r="B36" s="8" t="s">
        <v>60</v>
      </c>
      <c r="C36" s="4">
        <v>94</v>
      </c>
      <c r="D36" s="26">
        <f t="shared" si="2"/>
        <v>28.2</v>
      </c>
      <c r="E36" s="5">
        <v>100</v>
      </c>
      <c r="F36" s="9">
        <f t="shared" si="0"/>
        <v>30</v>
      </c>
      <c r="G36" s="5">
        <v>3</v>
      </c>
      <c r="H36" s="5">
        <f t="shared" si="3"/>
        <v>30</v>
      </c>
      <c r="I36" s="5">
        <v>10</v>
      </c>
      <c r="J36" s="10">
        <f t="shared" si="1"/>
        <v>98.2</v>
      </c>
    </row>
    <row r="37" spans="1:10" ht="15.6" x14ac:dyDescent="0.3">
      <c r="A37">
        <v>35</v>
      </c>
      <c r="B37" s="8" t="s">
        <v>68</v>
      </c>
      <c r="C37" s="4">
        <v>21</v>
      </c>
      <c r="D37" s="26">
        <f t="shared" si="2"/>
        <v>6.3</v>
      </c>
      <c r="E37" s="5">
        <v>40</v>
      </c>
      <c r="F37" s="9">
        <f t="shared" si="0"/>
        <v>12</v>
      </c>
      <c r="G37" s="5">
        <v>2</v>
      </c>
      <c r="H37" s="5">
        <f t="shared" si="3"/>
        <v>20</v>
      </c>
      <c r="I37" s="5">
        <v>10</v>
      </c>
      <c r="J37" s="10">
        <f t="shared" si="1"/>
        <v>48.3</v>
      </c>
    </row>
    <row r="38" spans="1:10" ht="15.6" x14ac:dyDescent="0.3">
      <c r="A38">
        <v>36</v>
      </c>
      <c r="B38" s="8" t="s">
        <v>55</v>
      </c>
      <c r="C38" s="4">
        <v>81</v>
      </c>
      <c r="D38" s="26">
        <f t="shared" si="2"/>
        <v>24.3</v>
      </c>
      <c r="E38" s="5">
        <v>95</v>
      </c>
      <c r="F38" s="9">
        <f t="shared" si="0"/>
        <v>28.5</v>
      </c>
      <c r="G38" s="5">
        <v>3</v>
      </c>
      <c r="H38" s="5">
        <f t="shared" si="3"/>
        <v>30</v>
      </c>
      <c r="I38" s="5">
        <v>10</v>
      </c>
      <c r="J38" s="10">
        <f t="shared" si="1"/>
        <v>92.8</v>
      </c>
    </row>
    <row r="39" spans="1:10" ht="15.6" x14ac:dyDescent="0.3">
      <c r="A39">
        <v>37</v>
      </c>
      <c r="B39" s="8" t="s">
        <v>69</v>
      </c>
      <c r="C39" s="4">
        <v>87</v>
      </c>
      <c r="D39" s="26">
        <f t="shared" si="2"/>
        <v>26.099999999999998</v>
      </c>
      <c r="E39" s="5">
        <v>0</v>
      </c>
      <c r="F39" s="9">
        <f t="shared" si="0"/>
        <v>0</v>
      </c>
      <c r="G39" s="5">
        <v>2</v>
      </c>
      <c r="H39" s="5">
        <f t="shared" si="3"/>
        <v>20</v>
      </c>
      <c r="I39" s="5">
        <v>9</v>
      </c>
      <c r="J39" s="10">
        <f t="shared" si="1"/>
        <v>55.099999999999994</v>
      </c>
    </row>
    <row r="40" spans="1:10" ht="15.6" x14ac:dyDescent="0.3">
      <c r="A40">
        <v>38</v>
      </c>
      <c r="B40" s="8" t="s">
        <v>61</v>
      </c>
      <c r="C40" s="4">
        <v>75</v>
      </c>
      <c r="D40" s="26">
        <f t="shared" si="2"/>
        <v>22.5</v>
      </c>
      <c r="E40" s="5">
        <v>100</v>
      </c>
      <c r="F40" s="9">
        <f t="shared" si="0"/>
        <v>30</v>
      </c>
      <c r="G40" s="5">
        <v>3</v>
      </c>
      <c r="H40" s="5">
        <f t="shared" si="3"/>
        <v>30</v>
      </c>
      <c r="I40" s="5">
        <v>10</v>
      </c>
      <c r="J40" s="10">
        <f t="shared" si="1"/>
        <v>92.5</v>
      </c>
    </row>
    <row r="41" spans="1:10" ht="15.6" x14ac:dyDescent="0.3">
      <c r="A41">
        <v>39</v>
      </c>
      <c r="B41" s="8" t="s">
        <v>71</v>
      </c>
      <c r="C41" s="4">
        <v>60</v>
      </c>
      <c r="D41" s="26">
        <f t="shared" si="2"/>
        <v>18</v>
      </c>
      <c r="E41" s="5">
        <v>75</v>
      </c>
      <c r="F41" s="9">
        <f t="shared" si="0"/>
        <v>22.5</v>
      </c>
      <c r="G41" s="5">
        <v>3</v>
      </c>
      <c r="H41" s="5">
        <f t="shared" si="3"/>
        <v>30</v>
      </c>
      <c r="I41" s="5">
        <v>9</v>
      </c>
      <c r="J41" s="10">
        <f t="shared" si="1"/>
        <v>79.5</v>
      </c>
    </row>
    <row r="42" spans="1:10" ht="15.6" x14ac:dyDescent="0.3">
      <c r="A42">
        <v>40</v>
      </c>
      <c r="B42" s="8" t="s">
        <v>52</v>
      </c>
      <c r="C42" s="4">
        <v>13</v>
      </c>
      <c r="D42" s="26">
        <f t="shared" si="2"/>
        <v>3.9</v>
      </c>
      <c r="E42" s="5">
        <v>0</v>
      </c>
      <c r="F42" s="9">
        <f t="shared" si="0"/>
        <v>0</v>
      </c>
      <c r="G42" s="5">
        <v>0</v>
      </c>
      <c r="H42" s="5">
        <f t="shared" si="3"/>
        <v>0</v>
      </c>
      <c r="I42" s="5">
        <v>10</v>
      </c>
      <c r="J42" s="10">
        <f t="shared" si="1"/>
        <v>13.9</v>
      </c>
    </row>
    <row r="43" spans="1:10" ht="15.6" x14ac:dyDescent="0.3">
      <c r="A43">
        <v>41</v>
      </c>
      <c r="B43" s="8" t="s">
        <v>81</v>
      </c>
      <c r="C43" s="4">
        <v>53</v>
      </c>
      <c r="D43" s="26">
        <f t="shared" si="2"/>
        <v>15.899999999999999</v>
      </c>
      <c r="E43" s="5">
        <v>0</v>
      </c>
      <c r="F43" s="9">
        <f t="shared" si="0"/>
        <v>0</v>
      </c>
      <c r="G43" s="5">
        <v>2</v>
      </c>
      <c r="H43" s="5">
        <f t="shared" si="3"/>
        <v>20</v>
      </c>
      <c r="I43" s="5">
        <v>10</v>
      </c>
      <c r="J43" s="10">
        <f t="shared" si="1"/>
        <v>45.9</v>
      </c>
    </row>
    <row r="44" spans="1:10" ht="15.6" x14ac:dyDescent="0.3">
      <c r="A44">
        <v>42</v>
      </c>
      <c r="B44" s="8" t="s">
        <v>64</v>
      </c>
      <c r="C44" s="4">
        <v>68</v>
      </c>
      <c r="D44" s="26">
        <f t="shared" si="2"/>
        <v>20.399999999999999</v>
      </c>
      <c r="E44" s="5">
        <v>0</v>
      </c>
      <c r="F44" s="9">
        <f t="shared" si="0"/>
        <v>0</v>
      </c>
      <c r="G44" s="5">
        <v>1</v>
      </c>
      <c r="H44" s="5">
        <f t="shared" si="3"/>
        <v>10</v>
      </c>
      <c r="I44" s="5">
        <v>10</v>
      </c>
      <c r="J44" s="10">
        <f t="shared" si="1"/>
        <v>40.4</v>
      </c>
    </row>
    <row r="45" spans="1:10" ht="15.6" x14ac:dyDescent="0.3">
      <c r="A45">
        <v>43</v>
      </c>
      <c r="B45" s="8" t="s">
        <v>53</v>
      </c>
      <c r="C45" s="4">
        <v>85</v>
      </c>
      <c r="D45" s="26">
        <f t="shared" si="2"/>
        <v>25.5</v>
      </c>
      <c r="E45" s="5">
        <v>0</v>
      </c>
      <c r="F45" s="9">
        <f t="shared" si="0"/>
        <v>0</v>
      </c>
      <c r="G45" s="5">
        <v>2</v>
      </c>
      <c r="H45" s="5">
        <f t="shared" si="3"/>
        <v>20</v>
      </c>
      <c r="I45" s="5">
        <v>9</v>
      </c>
      <c r="J45" s="10">
        <f t="shared" si="1"/>
        <v>54.5</v>
      </c>
    </row>
    <row r="46" spans="1:10" ht="15.6" x14ac:dyDescent="0.3">
      <c r="A46">
        <v>44</v>
      </c>
      <c r="B46" s="8" t="s">
        <v>84</v>
      </c>
      <c r="C46" s="4">
        <v>53</v>
      </c>
      <c r="D46" s="26">
        <f t="shared" si="2"/>
        <v>15.899999999999999</v>
      </c>
      <c r="E46" s="5">
        <v>70</v>
      </c>
      <c r="F46" s="9">
        <f t="shared" si="0"/>
        <v>21</v>
      </c>
      <c r="G46" s="5">
        <v>3</v>
      </c>
      <c r="H46" s="5">
        <f t="shared" si="3"/>
        <v>30</v>
      </c>
      <c r="I46" s="5">
        <v>10</v>
      </c>
      <c r="J46" s="10">
        <f t="shared" si="1"/>
        <v>76.900000000000006</v>
      </c>
    </row>
    <row r="47" spans="1:10" ht="15.6" x14ac:dyDescent="0.3">
      <c r="A47">
        <v>45</v>
      </c>
      <c r="B47" s="8" t="s">
        <v>73</v>
      </c>
      <c r="C47" s="4">
        <v>68</v>
      </c>
      <c r="D47" s="26">
        <f t="shared" si="2"/>
        <v>20.399999999999999</v>
      </c>
      <c r="E47" s="5">
        <v>88</v>
      </c>
      <c r="F47" s="9">
        <f t="shared" si="0"/>
        <v>26.4</v>
      </c>
      <c r="G47" s="5">
        <v>3</v>
      </c>
      <c r="H47" s="5">
        <f t="shared" si="3"/>
        <v>30</v>
      </c>
      <c r="I47" s="5">
        <v>10</v>
      </c>
      <c r="J47" s="10">
        <f t="shared" si="1"/>
        <v>86.8</v>
      </c>
    </row>
    <row r="56" spans="6:6" x14ac:dyDescent="0.3">
      <c r="F56">
        <f>90/6</f>
        <v>15</v>
      </c>
    </row>
  </sheetData>
  <mergeCells count="3"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topLeftCell="A22" workbookViewId="0">
      <selection activeCell="J28" sqref="J28"/>
    </sheetView>
  </sheetViews>
  <sheetFormatPr baseColWidth="10" defaultRowHeight="14.4" x14ac:dyDescent="0.3"/>
  <cols>
    <col min="2" max="2" width="38.21875" bestFit="1" customWidth="1"/>
    <col min="3" max="4" width="11.5546875" style="3" customWidth="1"/>
    <col min="5" max="6" width="11.5546875" customWidth="1"/>
    <col min="9" max="9" width="13.88671875" bestFit="1" customWidth="1"/>
  </cols>
  <sheetData>
    <row r="2" spans="1:10" x14ac:dyDescent="0.3">
      <c r="B2" s="5" t="s">
        <v>45</v>
      </c>
      <c r="C2" s="37" t="s">
        <v>44</v>
      </c>
      <c r="D2" s="37"/>
      <c r="E2" s="37" t="s">
        <v>46</v>
      </c>
      <c r="F2" s="37"/>
      <c r="G2" s="37" t="s">
        <v>47</v>
      </c>
      <c r="H2" s="37"/>
      <c r="I2" s="5" t="s">
        <v>48</v>
      </c>
      <c r="J2" s="5" t="s">
        <v>49</v>
      </c>
    </row>
    <row r="3" spans="1:10" ht="15.6" x14ac:dyDescent="0.3">
      <c r="A3">
        <v>1</v>
      </c>
      <c r="B3" s="8" t="s">
        <v>125</v>
      </c>
      <c r="C3" s="4"/>
      <c r="D3" s="4">
        <f>+(30/100)*C3</f>
        <v>0</v>
      </c>
      <c r="E3" s="5">
        <v>65</v>
      </c>
      <c r="F3" s="9">
        <f t="shared" ref="F3:F46" si="0">+(30/100)*E3</f>
        <v>19.5</v>
      </c>
      <c r="G3" s="5">
        <v>2</v>
      </c>
      <c r="H3" s="9">
        <f>+(30/4)*G3</f>
        <v>15</v>
      </c>
      <c r="I3" s="5">
        <v>9</v>
      </c>
      <c r="J3" s="10">
        <f t="shared" ref="J3:J45" si="1">+D3+F3+H3+I3</f>
        <v>43.5</v>
      </c>
    </row>
    <row r="4" spans="1:10" ht="15.6" x14ac:dyDescent="0.3">
      <c r="A4">
        <v>2</v>
      </c>
      <c r="B4" s="8" t="s">
        <v>100</v>
      </c>
      <c r="C4" s="4">
        <v>53</v>
      </c>
      <c r="D4" s="25">
        <f t="shared" ref="D4:D45" si="2">+(30/100)*C4</f>
        <v>15.899999999999999</v>
      </c>
      <c r="E4" s="5">
        <v>70</v>
      </c>
      <c r="F4" s="9">
        <f t="shared" si="0"/>
        <v>21</v>
      </c>
      <c r="G4" s="5">
        <v>4</v>
      </c>
      <c r="H4" s="9">
        <f t="shared" ref="H4:H46" si="3">+(30/4)*G4</f>
        <v>30</v>
      </c>
      <c r="I4" s="5">
        <v>10</v>
      </c>
      <c r="J4" s="10">
        <f t="shared" si="1"/>
        <v>76.900000000000006</v>
      </c>
    </row>
    <row r="5" spans="1:10" ht="15.6" x14ac:dyDescent="0.3">
      <c r="A5">
        <v>3</v>
      </c>
      <c r="B5" s="8" t="s">
        <v>132</v>
      </c>
      <c r="C5" s="4">
        <v>20</v>
      </c>
      <c r="D5" s="25">
        <f t="shared" si="2"/>
        <v>6</v>
      </c>
      <c r="E5" s="5">
        <v>50</v>
      </c>
      <c r="F5" s="9">
        <f t="shared" si="0"/>
        <v>15</v>
      </c>
      <c r="G5" s="5">
        <v>3</v>
      </c>
      <c r="H5" s="9">
        <f t="shared" si="3"/>
        <v>22.5</v>
      </c>
      <c r="I5" s="5">
        <v>8</v>
      </c>
      <c r="J5" s="10">
        <f t="shared" si="1"/>
        <v>51.5</v>
      </c>
    </row>
    <row r="6" spans="1:10" ht="15.6" x14ac:dyDescent="0.3">
      <c r="A6">
        <v>4</v>
      </c>
      <c r="B6" s="8" t="s">
        <v>130</v>
      </c>
      <c r="C6" s="4">
        <v>61</v>
      </c>
      <c r="D6" s="25">
        <f t="shared" si="2"/>
        <v>18.3</v>
      </c>
      <c r="E6" s="5">
        <v>0</v>
      </c>
      <c r="F6" s="9">
        <f t="shared" si="0"/>
        <v>0</v>
      </c>
      <c r="G6" s="5">
        <v>2</v>
      </c>
      <c r="H6" s="9">
        <f t="shared" si="3"/>
        <v>15</v>
      </c>
      <c r="I6" s="5">
        <v>9</v>
      </c>
      <c r="J6" s="10">
        <f t="shared" si="1"/>
        <v>42.3</v>
      </c>
    </row>
    <row r="7" spans="1:10" ht="15.6" x14ac:dyDescent="0.3">
      <c r="A7">
        <v>5</v>
      </c>
      <c r="B7" s="8" t="s">
        <v>109</v>
      </c>
      <c r="C7" s="4">
        <v>45</v>
      </c>
      <c r="D7" s="25">
        <f t="shared" si="2"/>
        <v>13.5</v>
      </c>
      <c r="E7" s="5">
        <v>60</v>
      </c>
      <c r="F7" s="9">
        <f t="shared" si="0"/>
        <v>18</v>
      </c>
      <c r="G7" s="5">
        <v>4</v>
      </c>
      <c r="H7" s="9">
        <f t="shared" si="3"/>
        <v>30</v>
      </c>
      <c r="I7" s="5">
        <v>10</v>
      </c>
      <c r="J7" s="10">
        <f t="shared" si="1"/>
        <v>71.5</v>
      </c>
    </row>
    <row r="8" spans="1:10" ht="15.6" x14ac:dyDescent="0.3">
      <c r="A8">
        <v>6</v>
      </c>
      <c r="B8" s="8" t="s">
        <v>121</v>
      </c>
      <c r="C8" s="4">
        <v>88</v>
      </c>
      <c r="D8" s="25">
        <f t="shared" si="2"/>
        <v>26.4</v>
      </c>
      <c r="E8" s="5">
        <v>85</v>
      </c>
      <c r="F8" s="9">
        <f t="shared" si="0"/>
        <v>25.5</v>
      </c>
      <c r="G8" s="5">
        <v>4</v>
      </c>
      <c r="H8" s="9">
        <f t="shared" si="3"/>
        <v>30</v>
      </c>
      <c r="I8" s="5">
        <v>10</v>
      </c>
      <c r="J8" s="10">
        <f t="shared" si="1"/>
        <v>91.9</v>
      </c>
    </row>
    <row r="9" spans="1:10" ht="15.6" x14ac:dyDescent="0.3">
      <c r="A9">
        <v>7</v>
      </c>
      <c r="B9" s="8" t="s">
        <v>120</v>
      </c>
      <c r="C9" s="4">
        <v>33</v>
      </c>
      <c r="D9" s="25">
        <f t="shared" si="2"/>
        <v>9.9</v>
      </c>
      <c r="E9" s="5">
        <v>50</v>
      </c>
      <c r="F9" s="9">
        <f t="shared" si="0"/>
        <v>15</v>
      </c>
      <c r="G9" s="5">
        <v>3</v>
      </c>
      <c r="H9" s="9">
        <f t="shared" si="3"/>
        <v>22.5</v>
      </c>
      <c r="I9" s="9">
        <v>9.5</v>
      </c>
      <c r="J9" s="10">
        <f t="shared" si="1"/>
        <v>56.9</v>
      </c>
    </row>
    <row r="10" spans="1:10" ht="15.6" x14ac:dyDescent="0.3">
      <c r="A10">
        <v>8</v>
      </c>
      <c r="B10" s="8" t="s">
        <v>185</v>
      </c>
      <c r="C10" s="4">
        <v>38</v>
      </c>
      <c r="D10" s="25">
        <f t="shared" si="2"/>
        <v>11.4</v>
      </c>
      <c r="E10" s="5">
        <v>70</v>
      </c>
      <c r="F10" s="9">
        <f t="shared" si="0"/>
        <v>21</v>
      </c>
      <c r="G10" s="5">
        <v>4</v>
      </c>
      <c r="H10" s="9">
        <f t="shared" si="3"/>
        <v>30</v>
      </c>
      <c r="I10" s="5">
        <v>9</v>
      </c>
      <c r="J10" s="10">
        <f t="shared" si="1"/>
        <v>71.400000000000006</v>
      </c>
    </row>
    <row r="11" spans="1:10" ht="15.6" x14ac:dyDescent="0.3">
      <c r="A11">
        <v>9</v>
      </c>
      <c r="B11" s="8" t="s">
        <v>123</v>
      </c>
      <c r="C11" s="4"/>
      <c r="D11" s="25">
        <f t="shared" si="2"/>
        <v>0</v>
      </c>
      <c r="E11" s="5"/>
      <c r="F11" s="9">
        <f t="shared" si="0"/>
        <v>0</v>
      </c>
      <c r="G11" s="5">
        <v>1</v>
      </c>
      <c r="H11" s="9">
        <f t="shared" si="3"/>
        <v>7.5</v>
      </c>
      <c r="I11" s="5">
        <v>9</v>
      </c>
      <c r="J11" s="10">
        <f t="shared" si="1"/>
        <v>16.5</v>
      </c>
    </row>
    <row r="12" spans="1:10" ht="15.6" x14ac:dyDescent="0.3">
      <c r="A12">
        <v>10</v>
      </c>
      <c r="B12" s="8" t="s">
        <v>98</v>
      </c>
      <c r="C12" s="4"/>
      <c r="D12" s="25">
        <f t="shared" si="2"/>
        <v>0</v>
      </c>
      <c r="E12" s="5">
        <v>30</v>
      </c>
      <c r="F12" s="9">
        <f t="shared" si="0"/>
        <v>9</v>
      </c>
      <c r="G12" s="5">
        <v>4</v>
      </c>
      <c r="H12" s="9">
        <f t="shared" si="3"/>
        <v>30</v>
      </c>
      <c r="I12" s="5">
        <v>10</v>
      </c>
      <c r="J12" s="10">
        <f t="shared" si="1"/>
        <v>49</v>
      </c>
    </row>
    <row r="13" spans="1:10" ht="15.6" x14ac:dyDescent="0.3">
      <c r="A13">
        <v>11</v>
      </c>
      <c r="B13" s="8" t="s">
        <v>97</v>
      </c>
      <c r="C13" s="4">
        <v>87</v>
      </c>
      <c r="D13" s="25">
        <f t="shared" si="2"/>
        <v>26.099999999999998</v>
      </c>
      <c r="E13" s="5">
        <v>75</v>
      </c>
      <c r="F13" s="9">
        <f t="shared" si="0"/>
        <v>22.5</v>
      </c>
      <c r="G13" s="5">
        <v>4</v>
      </c>
      <c r="H13" s="9">
        <f t="shared" si="3"/>
        <v>30</v>
      </c>
      <c r="I13" s="5">
        <v>10</v>
      </c>
      <c r="J13" s="10">
        <f t="shared" si="1"/>
        <v>88.6</v>
      </c>
    </row>
    <row r="14" spans="1:10" ht="15.6" x14ac:dyDescent="0.3">
      <c r="A14">
        <v>12</v>
      </c>
      <c r="B14" s="8" t="s">
        <v>119</v>
      </c>
      <c r="C14" s="4">
        <v>100</v>
      </c>
      <c r="D14" s="25">
        <f t="shared" si="2"/>
        <v>30</v>
      </c>
      <c r="E14" s="5">
        <v>100</v>
      </c>
      <c r="F14" s="9">
        <f t="shared" si="0"/>
        <v>30</v>
      </c>
      <c r="G14" s="5">
        <v>4</v>
      </c>
      <c r="H14" s="9">
        <f t="shared" si="3"/>
        <v>30</v>
      </c>
      <c r="I14" s="5">
        <v>10</v>
      </c>
      <c r="J14" s="10">
        <f t="shared" si="1"/>
        <v>100</v>
      </c>
    </row>
    <row r="15" spans="1:10" ht="15.6" x14ac:dyDescent="0.3">
      <c r="A15">
        <v>13</v>
      </c>
      <c r="B15" s="8" t="s">
        <v>110</v>
      </c>
      <c r="C15" s="4">
        <v>72</v>
      </c>
      <c r="D15" s="25">
        <f t="shared" si="2"/>
        <v>21.599999999999998</v>
      </c>
      <c r="E15" s="5">
        <v>75</v>
      </c>
      <c r="F15" s="9">
        <f t="shared" si="0"/>
        <v>22.5</v>
      </c>
      <c r="G15" s="5">
        <v>4</v>
      </c>
      <c r="H15" s="9">
        <f t="shared" si="3"/>
        <v>30</v>
      </c>
      <c r="I15" s="5">
        <v>10</v>
      </c>
      <c r="J15" s="10">
        <f t="shared" si="1"/>
        <v>84.1</v>
      </c>
    </row>
    <row r="16" spans="1:10" ht="15.6" x14ac:dyDescent="0.3">
      <c r="A16">
        <v>14</v>
      </c>
      <c r="B16" s="8" t="s">
        <v>103</v>
      </c>
      <c r="C16" s="4">
        <v>25</v>
      </c>
      <c r="D16" s="25">
        <f t="shared" si="2"/>
        <v>7.5</v>
      </c>
      <c r="E16" s="5">
        <v>35</v>
      </c>
      <c r="F16" s="9">
        <f t="shared" si="0"/>
        <v>10.5</v>
      </c>
      <c r="G16" s="5">
        <v>0</v>
      </c>
      <c r="H16" s="9">
        <f t="shared" si="3"/>
        <v>0</v>
      </c>
      <c r="I16" s="5">
        <v>9</v>
      </c>
      <c r="J16" s="10">
        <f t="shared" si="1"/>
        <v>27</v>
      </c>
    </row>
    <row r="17" spans="1:10" ht="15.6" x14ac:dyDescent="0.3">
      <c r="A17">
        <v>15</v>
      </c>
      <c r="B17" s="8" t="s">
        <v>106</v>
      </c>
      <c r="C17" s="4">
        <v>33</v>
      </c>
      <c r="D17" s="25">
        <f t="shared" si="2"/>
        <v>9.9</v>
      </c>
      <c r="E17" s="5">
        <v>0</v>
      </c>
      <c r="F17" s="9">
        <v>1</v>
      </c>
      <c r="G17" s="5">
        <v>0</v>
      </c>
      <c r="H17" s="9">
        <f t="shared" si="3"/>
        <v>0</v>
      </c>
      <c r="I17" s="5">
        <v>8</v>
      </c>
      <c r="J17" s="10">
        <f t="shared" si="1"/>
        <v>18.899999999999999</v>
      </c>
    </row>
    <row r="18" spans="1:10" ht="15.6" x14ac:dyDescent="0.3">
      <c r="A18">
        <v>16</v>
      </c>
      <c r="B18" s="8" t="s">
        <v>107</v>
      </c>
      <c r="C18" s="4">
        <v>31</v>
      </c>
      <c r="D18" s="25">
        <f t="shared" si="2"/>
        <v>9.2999999999999989</v>
      </c>
      <c r="E18" s="5">
        <v>0</v>
      </c>
      <c r="F18" s="9">
        <f t="shared" si="0"/>
        <v>0</v>
      </c>
      <c r="G18" s="5">
        <v>0</v>
      </c>
      <c r="H18" s="9">
        <f t="shared" si="3"/>
        <v>0</v>
      </c>
      <c r="I18" s="5">
        <v>10</v>
      </c>
      <c r="J18" s="10">
        <f t="shared" si="1"/>
        <v>19.299999999999997</v>
      </c>
    </row>
    <row r="19" spans="1:10" ht="15.6" x14ac:dyDescent="0.3">
      <c r="A19">
        <v>17</v>
      </c>
      <c r="B19" s="8" t="s">
        <v>118</v>
      </c>
      <c r="C19" s="4">
        <v>48</v>
      </c>
      <c r="D19" s="25">
        <f t="shared" si="2"/>
        <v>14.399999999999999</v>
      </c>
      <c r="E19" s="5">
        <v>100</v>
      </c>
      <c r="F19" s="9">
        <f t="shared" si="0"/>
        <v>30</v>
      </c>
      <c r="G19" s="5">
        <v>4</v>
      </c>
      <c r="H19" s="9">
        <f t="shared" si="3"/>
        <v>30</v>
      </c>
      <c r="I19" s="5">
        <v>10</v>
      </c>
      <c r="J19" s="10">
        <f t="shared" si="1"/>
        <v>84.4</v>
      </c>
    </row>
    <row r="20" spans="1:10" ht="15.6" x14ac:dyDescent="0.3">
      <c r="A20">
        <v>18</v>
      </c>
      <c r="B20" s="8" t="s">
        <v>126</v>
      </c>
      <c r="C20" s="4">
        <v>60</v>
      </c>
      <c r="D20" s="25">
        <f t="shared" si="2"/>
        <v>18</v>
      </c>
      <c r="E20" s="5">
        <v>75</v>
      </c>
      <c r="F20" s="9">
        <f t="shared" si="0"/>
        <v>22.5</v>
      </c>
      <c r="G20" s="5">
        <v>4</v>
      </c>
      <c r="H20" s="9">
        <f t="shared" si="3"/>
        <v>30</v>
      </c>
      <c r="I20" s="5">
        <v>9</v>
      </c>
      <c r="J20" s="10">
        <f t="shared" si="1"/>
        <v>79.5</v>
      </c>
    </row>
    <row r="21" spans="1:10" ht="15.6" x14ac:dyDescent="0.3">
      <c r="A21">
        <v>19</v>
      </c>
      <c r="B21" s="8" t="s">
        <v>131</v>
      </c>
      <c r="C21" s="4">
        <v>95</v>
      </c>
      <c r="D21" s="25">
        <f t="shared" si="2"/>
        <v>28.5</v>
      </c>
      <c r="E21" s="5">
        <v>80</v>
      </c>
      <c r="F21" s="9">
        <f t="shared" si="0"/>
        <v>24</v>
      </c>
      <c r="G21" s="5">
        <v>3</v>
      </c>
      <c r="H21" s="9">
        <f t="shared" si="3"/>
        <v>22.5</v>
      </c>
      <c r="I21" s="5">
        <v>9</v>
      </c>
      <c r="J21" s="10">
        <f t="shared" si="1"/>
        <v>84</v>
      </c>
    </row>
    <row r="22" spans="1:10" ht="15.6" x14ac:dyDescent="0.3">
      <c r="A22">
        <v>20</v>
      </c>
      <c r="B22" s="8" t="s">
        <v>186</v>
      </c>
      <c r="C22" s="4">
        <v>20</v>
      </c>
      <c r="D22" s="25">
        <f t="shared" si="2"/>
        <v>6</v>
      </c>
      <c r="E22" s="5">
        <v>70</v>
      </c>
      <c r="F22" s="9">
        <f t="shared" si="0"/>
        <v>21</v>
      </c>
      <c r="G22" s="5">
        <v>4</v>
      </c>
      <c r="H22" s="9">
        <f t="shared" si="3"/>
        <v>30</v>
      </c>
      <c r="I22" s="5">
        <v>8.5</v>
      </c>
      <c r="J22" s="10">
        <f t="shared" si="1"/>
        <v>65.5</v>
      </c>
    </row>
    <row r="23" spans="1:10" ht="15.6" x14ac:dyDescent="0.3">
      <c r="A23">
        <v>21</v>
      </c>
      <c r="B23" s="8" t="s">
        <v>112</v>
      </c>
      <c r="C23" s="4">
        <v>88</v>
      </c>
      <c r="D23" s="25">
        <f t="shared" si="2"/>
        <v>26.4</v>
      </c>
      <c r="E23" s="5">
        <v>90</v>
      </c>
      <c r="F23" s="9">
        <f t="shared" si="0"/>
        <v>27</v>
      </c>
      <c r="G23" s="5">
        <v>4</v>
      </c>
      <c r="H23" s="9">
        <f t="shared" si="3"/>
        <v>30</v>
      </c>
      <c r="I23" s="5">
        <v>10</v>
      </c>
      <c r="J23" s="10">
        <f t="shared" si="1"/>
        <v>93.4</v>
      </c>
    </row>
    <row r="24" spans="1:10" ht="15.6" x14ac:dyDescent="0.3">
      <c r="A24">
        <v>22</v>
      </c>
      <c r="B24" s="8" t="s">
        <v>94</v>
      </c>
      <c r="C24" s="4">
        <v>31</v>
      </c>
      <c r="D24" s="25">
        <f t="shared" si="2"/>
        <v>9.2999999999999989</v>
      </c>
      <c r="E24" s="5">
        <v>75</v>
      </c>
      <c r="F24" s="9">
        <f t="shared" si="0"/>
        <v>22.5</v>
      </c>
      <c r="G24" s="5">
        <v>4</v>
      </c>
      <c r="H24" s="9">
        <f t="shared" si="3"/>
        <v>30</v>
      </c>
      <c r="I24" s="5">
        <v>10</v>
      </c>
      <c r="J24" s="10">
        <f t="shared" si="1"/>
        <v>71.8</v>
      </c>
    </row>
    <row r="25" spans="1:10" ht="15.6" x14ac:dyDescent="0.3">
      <c r="A25">
        <v>23</v>
      </c>
      <c r="B25" s="8" t="s">
        <v>128</v>
      </c>
      <c r="C25" s="4">
        <v>52</v>
      </c>
      <c r="D25" s="25">
        <f t="shared" si="2"/>
        <v>15.6</v>
      </c>
      <c r="E25" s="5">
        <v>30</v>
      </c>
      <c r="F25" s="9">
        <f t="shared" si="0"/>
        <v>9</v>
      </c>
      <c r="G25" s="5">
        <v>1</v>
      </c>
      <c r="H25" s="9">
        <f t="shared" si="3"/>
        <v>7.5</v>
      </c>
      <c r="I25" s="5">
        <v>8</v>
      </c>
      <c r="J25" s="10">
        <f t="shared" si="1"/>
        <v>40.1</v>
      </c>
    </row>
    <row r="26" spans="1:10" ht="15.6" x14ac:dyDescent="0.3">
      <c r="A26">
        <v>24</v>
      </c>
      <c r="B26" s="8" t="s">
        <v>104</v>
      </c>
      <c r="C26" s="4">
        <v>48</v>
      </c>
      <c r="D26" s="25">
        <f t="shared" si="2"/>
        <v>14.399999999999999</v>
      </c>
      <c r="E26" s="5">
        <v>35</v>
      </c>
      <c r="F26" s="9">
        <f t="shared" si="0"/>
        <v>10.5</v>
      </c>
      <c r="G26" s="5">
        <v>2</v>
      </c>
      <c r="H26" s="9">
        <f t="shared" si="3"/>
        <v>15</v>
      </c>
      <c r="I26" s="5">
        <v>9</v>
      </c>
      <c r="J26" s="10">
        <f t="shared" si="1"/>
        <v>48.9</v>
      </c>
    </row>
    <row r="27" spans="1:10" ht="15.6" x14ac:dyDescent="0.3">
      <c r="A27">
        <v>25</v>
      </c>
      <c r="B27" s="8" t="s">
        <v>133</v>
      </c>
      <c r="C27" s="4"/>
      <c r="D27" s="25">
        <f t="shared" si="2"/>
        <v>0</v>
      </c>
      <c r="E27" s="5">
        <v>70</v>
      </c>
      <c r="F27" s="9">
        <f t="shared" si="0"/>
        <v>21</v>
      </c>
      <c r="G27" s="5">
        <v>4</v>
      </c>
      <c r="H27" s="9">
        <f t="shared" si="3"/>
        <v>30</v>
      </c>
      <c r="I27" s="5">
        <v>5</v>
      </c>
      <c r="J27" s="10">
        <f t="shared" si="1"/>
        <v>56</v>
      </c>
    </row>
    <row r="28" spans="1:10" ht="15.6" x14ac:dyDescent="0.3">
      <c r="A28">
        <v>26</v>
      </c>
      <c r="B28" s="8" t="s">
        <v>108</v>
      </c>
      <c r="C28" s="4">
        <v>47</v>
      </c>
      <c r="D28" s="25">
        <f t="shared" si="2"/>
        <v>14.1</v>
      </c>
      <c r="E28" s="5">
        <v>70</v>
      </c>
      <c r="F28" s="9">
        <f t="shared" si="0"/>
        <v>21</v>
      </c>
      <c r="G28" s="5">
        <v>4</v>
      </c>
      <c r="H28" s="9">
        <f t="shared" si="3"/>
        <v>30</v>
      </c>
      <c r="I28" s="5">
        <v>10</v>
      </c>
      <c r="J28" s="10">
        <f t="shared" si="1"/>
        <v>75.099999999999994</v>
      </c>
    </row>
    <row r="29" spans="1:10" ht="15.6" x14ac:dyDescent="0.3">
      <c r="A29">
        <v>27</v>
      </c>
      <c r="B29" s="8" t="s">
        <v>111</v>
      </c>
      <c r="C29" s="4">
        <v>60</v>
      </c>
      <c r="D29" s="25">
        <f t="shared" si="2"/>
        <v>18</v>
      </c>
      <c r="E29" s="5">
        <v>75</v>
      </c>
      <c r="F29" s="9">
        <f t="shared" si="0"/>
        <v>22.5</v>
      </c>
      <c r="G29" s="5">
        <v>4</v>
      </c>
      <c r="H29" s="9">
        <f t="shared" si="3"/>
        <v>30</v>
      </c>
      <c r="I29" s="5">
        <v>10</v>
      </c>
      <c r="J29" s="10">
        <f t="shared" si="1"/>
        <v>80.5</v>
      </c>
    </row>
    <row r="30" spans="1:10" ht="15.6" x14ac:dyDescent="0.3">
      <c r="A30">
        <v>28</v>
      </c>
      <c r="B30" s="8" t="s">
        <v>116</v>
      </c>
      <c r="C30" s="4">
        <v>48</v>
      </c>
      <c r="D30" s="25">
        <f t="shared" si="2"/>
        <v>14.399999999999999</v>
      </c>
      <c r="E30" s="5">
        <v>75</v>
      </c>
      <c r="F30" s="9">
        <f t="shared" si="0"/>
        <v>22.5</v>
      </c>
      <c r="G30" s="5">
        <v>4</v>
      </c>
      <c r="H30" s="9">
        <f t="shared" si="3"/>
        <v>30</v>
      </c>
      <c r="I30" s="5">
        <v>9</v>
      </c>
      <c r="J30" s="10">
        <f t="shared" si="1"/>
        <v>75.900000000000006</v>
      </c>
    </row>
    <row r="31" spans="1:10" ht="15.6" x14ac:dyDescent="0.3">
      <c r="A31">
        <v>29</v>
      </c>
      <c r="B31" s="8" t="s">
        <v>127</v>
      </c>
      <c r="C31" s="4">
        <v>4</v>
      </c>
      <c r="D31" s="25">
        <f t="shared" si="2"/>
        <v>1.2</v>
      </c>
      <c r="E31" s="5">
        <v>75</v>
      </c>
      <c r="F31" s="9">
        <f t="shared" si="0"/>
        <v>22.5</v>
      </c>
      <c r="G31" s="5">
        <v>2</v>
      </c>
      <c r="H31" s="9">
        <f t="shared" si="3"/>
        <v>15</v>
      </c>
      <c r="I31" s="5">
        <v>10</v>
      </c>
      <c r="J31" s="10">
        <f t="shared" si="1"/>
        <v>48.7</v>
      </c>
    </row>
    <row r="32" spans="1:10" ht="15.6" x14ac:dyDescent="0.3">
      <c r="A32">
        <v>30</v>
      </c>
      <c r="B32" s="8" t="s">
        <v>129</v>
      </c>
      <c r="C32" s="4">
        <v>72</v>
      </c>
      <c r="D32" s="25">
        <f t="shared" si="2"/>
        <v>21.599999999999998</v>
      </c>
      <c r="E32" s="5">
        <v>0</v>
      </c>
      <c r="F32" s="9">
        <f t="shared" si="0"/>
        <v>0</v>
      </c>
      <c r="G32" s="5">
        <v>1</v>
      </c>
      <c r="H32" s="9">
        <f t="shared" si="3"/>
        <v>7.5</v>
      </c>
      <c r="I32" s="5">
        <v>9</v>
      </c>
      <c r="J32" s="10">
        <f t="shared" si="1"/>
        <v>38.099999999999994</v>
      </c>
    </row>
    <row r="33" spans="1:10" ht="15.6" x14ac:dyDescent="0.3">
      <c r="A33">
        <v>31</v>
      </c>
      <c r="B33" s="8" t="s">
        <v>99</v>
      </c>
      <c r="C33" s="4">
        <v>28</v>
      </c>
      <c r="D33" s="25">
        <f t="shared" si="2"/>
        <v>8.4</v>
      </c>
      <c r="E33" s="5">
        <v>65</v>
      </c>
      <c r="F33" s="9">
        <f t="shared" si="0"/>
        <v>19.5</v>
      </c>
      <c r="G33" s="5">
        <v>4</v>
      </c>
      <c r="H33" s="9">
        <f t="shared" si="3"/>
        <v>30</v>
      </c>
      <c r="I33" s="5">
        <v>8</v>
      </c>
      <c r="J33" s="10">
        <f t="shared" si="1"/>
        <v>65.900000000000006</v>
      </c>
    </row>
    <row r="34" spans="1:10" ht="15.6" x14ac:dyDescent="0.3">
      <c r="A34">
        <v>32</v>
      </c>
      <c r="B34" s="8" t="s">
        <v>114</v>
      </c>
      <c r="C34" s="4">
        <v>14</v>
      </c>
      <c r="D34" s="25">
        <f t="shared" si="2"/>
        <v>4.2</v>
      </c>
      <c r="E34" s="5">
        <v>60</v>
      </c>
      <c r="F34" s="9">
        <f t="shared" si="0"/>
        <v>18</v>
      </c>
      <c r="G34" s="5">
        <v>4</v>
      </c>
      <c r="H34" s="9">
        <f t="shared" si="3"/>
        <v>30</v>
      </c>
      <c r="I34" s="5">
        <v>10</v>
      </c>
      <c r="J34" s="10">
        <f t="shared" si="1"/>
        <v>62.2</v>
      </c>
    </row>
    <row r="35" spans="1:10" ht="15.6" x14ac:dyDescent="0.3">
      <c r="A35">
        <v>33</v>
      </c>
      <c r="B35" s="2" t="s">
        <v>102</v>
      </c>
      <c r="C35" s="4">
        <v>60</v>
      </c>
      <c r="D35" s="25">
        <f t="shared" si="2"/>
        <v>18</v>
      </c>
      <c r="E35" s="5"/>
      <c r="F35" s="9">
        <f t="shared" si="0"/>
        <v>0</v>
      </c>
      <c r="G35" s="5">
        <v>1</v>
      </c>
      <c r="H35" s="9">
        <f t="shared" si="3"/>
        <v>7.5</v>
      </c>
      <c r="I35" s="5">
        <v>0</v>
      </c>
      <c r="J35" s="10">
        <f t="shared" si="1"/>
        <v>25.5</v>
      </c>
    </row>
    <row r="36" spans="1:10" ht="15.6" x14ac:dyDescent="0.3">
      <c r="A36">
        <v>34</v>
      </c>
      <c r="B36" s="8" t="s">
        <v>105</v>
      </c>
      <c r="C36" s="4">
        <v>88</v>
      </c>
      <c r="D36" s="25">
        <f t="shared" si="2"/>
        <v>26.4</v>
      </c>
      <c r="E36" s="5">
        <v>70</v>
      </c>
      <c r="F36" s="9">
        <f t="shared" si="0"/>
        <v>21</v>
      </c>
      <c r="G36" s="5">
        <v>4</v>
      </c>
      <c r="H36" s="9">
        <f t="shared" si="3"/>
        <v>30</v>
      </c>
      <c r="I36" s="5">
        <v>10</v>
      </c>
      <c r="J36" s="10">
        <f t="shared" si="1"/>
        <v>87.4</v>
      </c>
    </row>
    <row r="37" spans="1:10" ht="15.6" x14ac:dyDescent="0.3">
      <c r="A37">
        <v>35</v>
      </c>
      <c r="B37" s="8" t="s">
        <v>187</v>
      </c>
      <c r="C37" s="4">
        <v>33</v>
      </c>
      <c r="D37" s="25">
        <f t="shared" si="2"/>
        <v>9.9</v>
      </c>
      <c r="E37" s="5">
        <v>80</v>
      </c>
      <c r="F37" s="9">
        <f t="shared" si="0"/>
        <v>24</v>
      </c>
      <c r="G37" s="5">
        <v>4</v>
      </c>
      <c r="H37" s="9">
        <f t="shared" si="3"/>
        <v>30</v>
      </c>
      <c r="I37" s="5">
        <v>10</v>
      </c>
      <c r="J37" s="10">
        <f t="shared" si="1"/>
        <v>73.900000000000006</v>
      </c>
    </row>
    <row r="38" spans="1:10" ht="15.6" x14ac:dyDescent="0.3">
      <c r="A38">
        <v>36</v>
      </c>
      <c r="B38" s="8" t="s">
        <v>115</v>
      </c>
      <c r="C38" s="4">
        <v>60</v>
      </c>
      <c r="D38" s="25">
        <f t="shared" si="2"/>
        <v>18</v>
      </c>
      <c r="E38" s="5">
        <v>80</v>
      </c>
      <c r="F38" s="9">
        <f t="shared" si="0"/>
        <v>24</v>
      </c>
      <c r="G38" s="5">
        <v>4</v>
      </c>
      <c r="H38" s="9">
        <f t="shared" si="3"/>
        <v>30</v>
      </c>
      <c r="I38" s="5">
        <v>10</v>
      </c>
      <c r="J38" s="10">
        <f t="shared" si="1"/>
        <v>82</v>
      </c>
    </row>
    <row r="39" spans="1:10" ht="15.6" x14ac:dyDescent="0.3">
      <c r="A39">
        <v>37</v>
      </c>
      <c r="B39" s="1" t="s">
        <v>96</v>
      </c>
      <c r="C39" s="4">
        <v>88</v>
      </c>
      <c r="D39" s="25">
        <f t="shared" si="2"/>
        <v>26.4</v>
      </c>
      <c r="E39" s="5">
        <v>90</v>
      </c>
      <c r="F39" s="9">
        <f t="shared" si="0"/>
        <v>27</v>
      </c>
      <c r="G39" s="5">
        <v>2</v>
      </c>
      <c r="H39" s="9">
        <f t="shared" si="3"/>
        <v>15</v>
      </c>
      <c r="I39" s="5">
        <v>10</v>
      </c>
      <c r="J39" s="10">
        <f t="shared" si="1"/>
        <v>78.400000000000006</v>
      </c>
    </row>
    <row r="40" spans="1:10" ht="15.6" x14ac:dyDescent="0.3">
      <c r="A40">
        <v>38</v>
      </c>
      <c r="B40" s="8" t="s">
        <v>122</v>
      </c>
      <c r="C40" s="4">
        <v>28</v>
      </c>
      <c r="D40" s="25">
        <f t="shared" si="2"/>
        <v>8.4</v>
      </c>
      <c r="E40" s="5">
        <v>65</v>
      </c>
      <c r="F40" s="9">
        <f t="shared" si="0"/>
        <v>19.5</v>
      </c>
      <c r="G40" s="5">
        <v>4</v>
      </c>
      <c r="H40" s="9">
        <f t="shared" si="3"/>
        <v>30</v>
      </c>
      <c r="I40" s="5">
        <v>9.5</v>
      </c>
      <c r="J40" s="10">
        <f t="shared" si="1"/>
        <v>67.400000000000006</v>
      </c>
    </row>
    <row r="41" spans="1:10" ht="15.6" x14ac:dyDescent="0.3">
      <c r="A41">
        <v>39</v>
      </c>
      <c r="B41" s="8" t="s">
        <v>113</v>
      </c>
      <c r="C41" s="4">
        <v>74</v>
      </c>
      <c r="D41" s="25">
        <f t="shared" si="2"/>
        <v>22.2</v>
      </c>
      <c r="E41" s="5">
        <v>75</v>
      </c>
      <c r="F41" s="9">
        <f t="shared" si="0"/>
        <v>22.5</v>
      </c>
      <c r="G41" s="5">
        <v>4</v>
      </c>
      <c r="H41" s="9">
        <f t="shared" si="3"/>
        <v>30</v>
      </c>
      <c r="I41" s="5">
        <v>9</v>
      </c>
      <c r="J41" s="10">
        <f t="shared" si="1"/>
        <v>83.7</v>
      </c>
    </row>
    <row r="42" spans="1:10" ht="15.6" x14ac:dyDescent="0.3">
      <c r="A42">
        <v>40</v>
      </c>
      <c r="B42" s="8" t="s">
        <v>188</v>
      </c>
      <c r="C42" s="4">
        <v>47</v>
      </c>
      <c r="D42" s="25">
        <f t="shared" si="2"/>
        <v>14.1</v>
      </c>
      <c r="E42" s="5">
        <v>35</v>
      </c>
      <c r="F42" s="9">
        <f t="shared" si="0"/>
        <v>10.5</v>
      </c>
      <c r="G42" s="5">
        <v>3</v>
      </c>
      <c r="H42" s="9">
        <f t="shared" si="3"/>
        <v>22.5</v>
      </c>
      <c r="I42" s="5">
        <v>10</v>
      </c>
      <c r="J42" s="10">
        <f t="shared" si="1"/>
        <v>57.1</v>
      </c>
    </row>
    <row r="43" spans="1:10" ht="15.6" x14ac:dyDescent="0.3">
      <c r="A43">
        <v>41</v>
      </c>
      <c r="B43" s="8" t="s">
        <v>95</v>
      </c>
      <c r="C43" s="4">
        <v>60</v>
      </c>
      <c r="D43" s="25">
        <f t="shared" si="2"/>
        <v>18</v>
      </c>
      <c r="E43" s="5">
        <v>75</v>
      </c>
      <c r="F43" s="9">
        <f t="shared" si="0"/>
        <v>22.5</v>
      </c>
      <c r="G43" s="5">
        <v>3</v>
      </c>
      <c r="H43" s="9">
        <f t="shared" si="3"/>
        <v>22.5</v>
      </c>
      <c r="I43" s="5">
        <v>10</v>
      </c>
      <c r="J43" s="10">
        <f t="shared" si="1"/>
        <v>73</v>
      </c>
    </row>
    <row r="44" spans="1:10" ht="15.6" x14ac:dyDescent="0.3">
      <c r="A44">
        <v>42</v>
      </c>
      <c r="B44" s="8" t="s">
        <v>101</v>
      </c>
      <c r="C44" s="4">
        <v>33</v>
      </c>
      <c r="D44" s="25">
        <f t="shared" si="2"/>
        <v>9.9</v>
      </c>
      <c r="E44" s="5">
        <v>30</v>
      </c>
      <c r="F44" s="9">
        <f t="shared" si="0"/>
        <v>9</v>
      </c>
      <c r="G44" s="5">
        <v>3</v>
      </c>
      <c r="H44" s="9">
        <f t="shared" si="3"/>
        <v>22.5</v>
      </c>
      <c r="I44" s="5">
        <v>8</v>
      </c>
      <c r="J44" s="10">
        <f t="shared" si="1"/>
        <v>49.4</v>
      </c>
    </row>
    <row r="45" spans="1:10" ht="15.6" x14ac:dyDescent="0.3">
      <c r="A45">
        <v>43</v>
      </c>
      <c r="B45" s="1" t="s">
        <v>117</v>
      </c>
      <c r="C45" s="4">
        <v>96</v>
      </c>
      <c r="D45" s="25">
        <f t="shared" si="2"/>
        <v>28.799999999999997</v>
      </c>
      <c r="E45" s="5">
        <v>35</v>
      </c>
      <c r="F45" s="9">
        <f t="shared" si="0"/>
        <v>10.5</v>
      </c>
      <c r="G45" s="5">
        <v>4</v>
      </c>
      <c r="H45" s="9">
        <f t="shared" si="3"/>
        <v>30</v>
      </c>
      <c r="I45" s="5">
        <v>10</v>
      </c>
      <c r="J45" s="10">
        <f t="shared" si="1"/>
        <v>79.3</v>
      </c>
    </row>
    <row r="46" spans="1:10" ht="15.6" x14ac:dyDescent="0.3">
      <c r="A46">
        <v>44</v>
      </c>
      <c r="B46" s="2" t="s">
        <v>124</v>
      </c>
      <c r="C46" s="4">
        <v>60</v>
      </c>
      <c r="D46" s="25">
        <f>+(30/100)*C46</f>
        <v>18</v>
      </c>
      <c r="E46" s="5"/>
      <c r="F46" s="9">
        <f t="shared" si="0"/>
        <v>0</v>
      </c>
      <c r="G46" s="5"/>
      <c r="H46" s="9">
        <f t="shared" si="3"/>
        <v>0</v>
      </c>
      <c r="I46" s="5">
        <v>0</v>
      </c>
      <c r="J46" s="7">
        <f>+D46+F46+H46+I46</f>
        <v>18</v>
      </c>
    </row>
    <row r="47" spans="1:10" ht="15.6" x14ac:dyDescent="0.3">
      <c r="D47" s="28">
        <f t="shared" ref="D47:D48" si="4">+(30/100)*C47</f>
        <v>0</v>
      </c>
      <c r="E47" s="5"/>
      <c r="F47" s="9">
        <f t="shared" ref="F47:F48" si="5">+(30/100)*E47</f>
        <v>0</v>
      </c>
      <c r="G47" s="5"/>
      <c r="H47" s="9">
        <f t="shared" ref="H47:H48" si="6">+(30/4)*G47</f>
        <v>0</v>
      </c>
      <c r="I47" s="5">
        <v>0</v>
      </c>
      <c r="J47" s="7">
        <f t="shared" ref="J47:J48" si="7">+D47+F47+H47+I47</f>
        <v>0</v>
      </c>
    </row>
    <row r="48" spans="1:10" ht="15.6" x14ac:dyDescent="0.3">
      <c r="B48" t="s">
        <v>309</v>
      </c>
      <c r="C48" s="3">
        <v>29</v>
      </c>
      <c r="D48" s="28">
        <f t="shared" si="4"/>
        <v>8.6999999999999993</v>
      </c>
      <c r="E48" s="5"/>
      <c r="F48" s="9">
        <f t="shared" si="5"/>
        <v>0</v>
      </c>
      <c r="G48" s="5"/>
      <c r="H48" s="9">
        <f t="shared" si="6"/>
        <v>0</v>
      </c>
      <c r="I48" s="5">
        <v>0</v>
      </c>
      <c r="J48" s="7">
        <f t="shared" si="7"/>
        <v>8.6999999999999993</v>
      </c>
    </row>
  </sheetData>
  <mergeCells count="3"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tabSelected="1" workbookViewId="0">
      <selection activeCell="H12" sqref="H12"/>
    </sheetView>
  </sheetViews>
  <sheetFormatPr baseColWidth="10" defaultRowHeight="14.4" x14ac:dyDescent="0.3"/>
  <cols>
    <col min="2" max="2" width="38.33203125" bestFit="1" customWidth="1"/>
    <col min="3" max="4" width="11.5546875" style="3"/>
    <col min="9" max="9" width="13.88671875" bestFit="1" customWidth="1"/>
  </cols>
  <sheetData>
    <row r="2" spans="1:10" x14ac:dyDescent="0.3">
      <c r="B2" s="5" t="s">
        <v>45</v>
      </c>
      <c r="C2" s="37" t="s">
        <v>44</v>
      </c>
      <c r="D2" s="37"/>
      <c r="E2" s="37" t="s">
        <v>46</v>
      </c>
      <c r="F2" s="37"/>
      <c r="G2" s="37" t="s">
        <v>47</v>
      </c>
      <c r="H2" s="37"/>
      <c r="I2" s="5" t="s">
        <v>48</v>
      </c>
      <c r="J2" s="5" t="s">
        <v>49</v>
      </c>
    </row>
    <row r="3" spans="1:10" ht="15.6" x14ac:dyDescent="0.3">
      <c r="A3">
        <v>1</v>
      </c>
      <c r="B3" s="8" t="s">
        <v>168</v>
      </c>
      <c r="C3" s="4">
        <v>89</v>
      </c>
      <c r="D3" s="26">
        <f>+(30/100)*C3</f>
        <v>26.7</v>
      </c>
      <c r="E3" s="5">
        <v>60</v>
      </c>
      <c r="F3" s="5">
        <f t="shared" ref="F3:F47" si="0">+(30/100)*E3</f>
        <v>18</v>
      </c>
      <c r="G3" s="5">
        <v>4</v>
      </c>
      <c r="H3" s="9">
        <f t="shared" ref="H3:H47" si="1">+(30/7)*G3</f>
        <v>17.142857142857142</v>
      </c>
      <c r="I3" s="5">
        <v>10</v>
      </c>
      <c r="J3" s="10">
        <f t="shared" ref="J3:J47" si="2">+D3+F3+H3+I3</f>
        <v>71.842857142857142</v>
      </c>
    </row>
    <row r="4" spans="1:10" ht="15.6" x14ac:dyDescent="0.3">
      <c r="A4">
        <v>2</v>
      </c>
      <c r="B4" s="8" t="s">
        <v>148</v>
      </c>
      <c r="C4" s="4">
        <v>53</v>
      </c>
      <c r="D4" s="26">
        <f t="shared" ref="D4:D47" si="3">+(30/100)*C4</f>
        <v>15.899999999999999</v>
      </c>
      <c r="E4" s="5">
        <v>40</v>
      </c>
      <c r="F4" s="5">
        <f t="shared" si="0"/>
        <v>12</v>
      </c>
      <c r="G4" s="5">
        <v>0</v>
      </c>
      <c r="H4" s="9">
        <f t="shared" si="1"/>
        <v>0</v>
      </c>
      <c r="I4" s="5">
        <v>9</v>
      </c>
      <c r="J4" s="10">
        <f t="shared" si="2"/>
        <v>36.9</v>
      </c>
    </row>
    <row r="5" spans="1:10" ht="15.6" x14ac:dyDescent="0.3">
      <c r="A5">
        <v>3</v>
      </c>
      <c r="B5" s="8" t="s">
        <v>146</v>
      </c>
      <c r="C5" s="4">
        <v>38</v>
      </c>
      <c r="D5" s="26">
        <f t="shared" si="3"/>
        <v>11.4</v>
      </c>
      <c r="E5" s="5">
        <v>0</v>
      </c>
      <c r="F5" s="5">
        <f t="shared" si="0"/>
        <v>0</v>
      </c>
      <c r="G5" s="5">
        <v>7</v>
      </c>
      <c r="H5" s="9">
        <f t="shared" si="1"/>
        <v>30</v>
      </c>
      <c r="I5" s="5">
        <v>9</v>
      </c>
      <c r="J5" s="10">
        <f t="shared" si="2"/>
        <v>50.4</v>
      </c>
    </row>
    <row r="6" spans="1:10" ht="15.6" x14ac:dyDescent="0.3">
      <c r="A6">
        <v>4</v>
      </c>
      <c r="B6" s="8" t="s">
        <v>170</v>
      </c>
      <c r="C6" s="4">
        <v>48</v>
      </c>
      <c r="D6" s="26">
        <f t="shared" si="3"/>
        <v>14.399999999999999</v>
      </c>
      <c r="E6" s="5">
        <v>75</v>
      </c>
      <c r="F6" s="5">
        <f t="shared" si="0"/>
        <v>22.5</v>
      </c>
      <c r="G6" s="5">
        <v>6</v>
      </c>
      <c r="H6" s="9">
        <f t="shared" si="1"/>
        <v>25.714285714285715</v>
      </c>
      <c r="I6" s="5">
        <v>10</v>
      </c>
      <c r="J6" s="10">
        <f t="shared" si="2"/>
        <v>72.614285714285714</v>
      </c>
    </row>
    <row r="7" spans="1:10" ht="15.6" x14ac:dyDescent="0.3">
      <c r="A7">
        <v>5</v>
      </c>
      <c r="B7" s="8" t="s">
        <v>153</v>
      </c>
      <c r="C7" s="4">
        <v>47</v>
      </c>
      <c r="D7" s="26">
        <f t="shared" si="3"/>
        <v>14.1</v>
      </c>
      <c r="E7" s="5">
        <v>35</v>
      </c>
      <c r="F7" s="5">
        <f t="shared" si="0"/>
        <v>10.5</v>
      </c>
      <c r="G7" s="5">
        <v>1</v>
      </c>
      <c r="H7" s="9">
        <f t="shared" si="1"/>
        <v>4.2857142857142856</v>
      </c>
      <c r="I7" s="5">
        <v>9</v>
      </c>
      <c r="J7" s="10">
        <f t="shared" si="2"/>
        <v>37.885714285714286</v>
      </c>
    </row>
    <row r="8" spans="1:10" ht="15.6" x14ac:dyDescent="0.3">
      <c r="A8">
        <v>6</v>
      </c>
      <c r="B8" s="8" t="s">
        <v>157</v>
      </c>
      <c r="C8" s="4"/>
      <c r="D8" s="26">
        <f t="shared" si="3"/>
        <v>0</v>
      </c>
      <c r="E8" s="5"/>
      <c r="F8" s="5">
        <f t="shared" si="0"/>
        <v>0</v>
      </c>
      <c r="G8" s="5">
        <v>1</v>
      </c>
      <c r="H8" s="9">
        <f t="shared" si="1"/>
        <v>4.2857142857142856</v>
      </c>
      <c r="I8" s="5">
        <v>8</v>
      </c>
      <c r="J8" s="10">
        <f t="shared" si="2"/>
        <v>12.285714285714285</v>
      </c>
    </row>
    <row r="9" spans="1:10" ht="15.6" x14ac:dyDescent="0.3">
      <c r="A9">
        <v>7</v>
      </c>
      <c r="B9" s="8" t="s">
        <v>311</v>
      </c>
      <c r="C9" s="4">
        <v>46</v>
      </c>
      <c r="D9" s="26">
        <f t="shared" si="3"/>
        <v>13.799999999999999</v>
      </c>
      <c r="E9" s="5">
        <v>60</v>
      </c>
      <c r="F9" s="5">
        <f t="shared" si="0"/>
        <v>18</v>
      </c>
      <c r="G9" s="5">
        <v>3</v>
      </c>
      <c r="H9" s="9">
        <f t="shared" si="1"/>
        <v>12.857142857142858</v>
      </c>
      <c r="I9" s="5">
        <v>9</v>
      </c>
      <c r="J9" s="10">
        <f t="shared" si="2"/>
        <v>53.657142857142858</v>
      </c>
    </row>
    <row r="10" spans="1:10" ht="15.6" x14ac:dyDescent="0.3">
      <c r="A10">
        <v>8</v>
      </c>
      <c r="B10" s="8" t="s">
        <v>164</v>
      </c>
      <c r="C10" s="4">
        <v>39</v>
      </c>
      <c r="D10" s="26">
        <f t="shared" si="3"/>
        <v>11.7</v>
      </c>
      <c r="E10" s="5">
        <v>70</v>
      </c>
      <c r="F10" s="5">
        <f t="shared" si="0"/>
        <v>21</v>
      </c>
      <c r="G10" s="5">
        <v>7</v>
      </c>
      <c r="H10" s="9">
        <f t="shared" si="1"/>
        <v>30</v>
      </c>
      <c r="I10" s="5">
        <v>10</v>
      </c>
      <c r="J10" s="10">
        <f t="shared" si="2"/>
        <v>72.7</v>
      </c>
    </row>
    <row r="11" spans="1:10" ht="15.6" x14ac:dyDescent="0.3">
      <c r="A11">
        <v>9</v>
      </c>
      <c r="B11" s="8" t="s">
        <v>147</v>
      </c>
      <c r="C11" s="4">
        <v>3</v>
      </c>
      <c r="D11" s="26">
        <f t="shared" si="3"/>
        <v>0.89999999999999991</v>
      </c>
      <c r="E11" s="5">
        <v>0</v>
      </c>
      <c r="F11" s="5">
        <f t="shared" si="0"/>
        <v>0</v>
      </c>
      <c r="G11" s="5">
        <v>3</v>
      </c>
      <c r="H11" s="9">
        <f t="shared" si="1"/>
        <v>12.857142857142858</v>
      </c>
      <c r="I11" s="5">
        <v>10</v>
      </c>
      <c r="J11" s="10">
        <f t="shared" si="2"/>
        <v>23.75714285714286</v>
      </c>
    </row>
    <row r="12" spans="1:10" ht="15.6" x14ac:dyDescent="0.3">
      <c r="A12">
        <v>10</v>
      </c>
      <c r="B12" s="8" t="s">
        <v>134</v>
      </c>
      <c r="C12" s="11">
        <v>34</v>
      </c>
      <c r="D12" s="26">
        <f t="shared" si="3"/>
        <v>10.199999999999999</v>
      </c>
      <c r="E12" s="12">
        <v>75</v>
      </c>
      <c r="F12" s="12">
        <f t="shared" si="0"/>
        <v>22.5</v>
      </c>
      <c r="G12" s="12">
        <v>6.5</v>
      </c>
      <c r="H12" s="13">
        <f t="shared" si="1"/>
        <v>27.857142857142858</v>
      </c>
      <c r="I12" s="12">
        <v>10</v>
      </c>
      <c r="J12" s="14">
        <f t="shared" si="2"/>
        <v>70.557142857142864</v>
      </c>
    </row>
    <row r="13" spans="1:10" ht="15.6" x14ac:dyDescent="0.3">
      <c r="A13">
        <v>11</v>
      </c>
      <c r="B13" s="8" t="s">
        <v>176</v>
      </c>
      <c r="C13" s="4">
        <v>28</v>
      </c>
      <c r="D13" s="26">
        <f t="shared" si="3"/>
        <v>8.4</v>
      </c>
      <c r="E13" s="5">
        <v>0</v>
      </c>
      <c r="F13" s="5">
        <f t="shared" si="0"/>
        <v>0</v>
      </c>
      <c r="G13" s="5">
        <v>3</v>
      </c>
      <c r="H13" s="9">
        <f t="shared" si="1"/>
        <v>12.857142857142858</v>
      </c>
      <c r="I13" s="5">
        <v>7</v>
      </c>
      <c r="J13" s="10">
        <f t="shared" si="2"/>
        <v>28.25714285714286</v>
      </c>
    </row>
    <row r="14" spans="1:10" ht="15.6" x14ac:dyDescent="0.3">
      <c r="A14">
        <v>12</v>
      </c>
      <c r="B14" s="8" t="s">
        <v>137</v>
      </c>
      <c r="C14" s="4">
        <v>7</v>
      </c>
      <c r="D14" s="26">
        <f t="shared" si="3"/>
        <v>2.1</v>
      </c>
      <c r="E14" s="5">
        <v>70</v>
      </c>
      <c r="F14" s="5">
        <f t="shared" si="0"/>
        <v>21</v>
      </c>
      <c r="G14" s="5">
        <v>4.5</v>
      </c>
      <c r="H14" s="9">
        <f t="shared" si="1"/>
        <v>19.285714285714285</v>
      </c>
      <c r="I14" s="5">
        <v>10</v>
      </c>
      <c r="J14" s="10">
        <f t="shared" si="2"/>
        <v>52.385714285714286</v>
      </c>
    </row>
    <row r="15" spans="1:10" ht="15.6" x14ac:dyDescent="0.3">
      <c r="A15">
        <v>13</v>
      </c>
      <c r="B15" s="8" t="s">
        <v>141</v>
      </c>
      <c r="C15" s="4">
        <v>22</v>
      </c>
      <c r="D15" s="26">
        <f t="shared" si="3"/>
        <v>6.6</v>
      </c>
      <c r="E15" s="5">
        <v>0</v>
      </c>
      <c r="F15" s="5">
        <f t="shared" si="0"/>
        <v>0</v>
      </c>
      <c r="G15" s="5">
        <v>4.5</v>
      </c>
      <c r="H15" s="9">
        <f t="shared" si="1"/>
        <v>19.285714285714285</v>
      </c>
      <c r="I15" s="5">
        <v>9</v>
      </c>
      <c r="J15" s="10">
        <f t="shared" si="2"/>
        <v>34.885714285714286</v>
      </c>
    </row>
    <row r="16" spans="1:10" ht="15.6" x14ac:dyDescent="0.3">
      <c r="A16">
        <v>14</v>
      </c>
      <c r="B16" s="8" t="s">
        <v>140</v>
      </c>
      <c r="C16" s="4">
        <v>102</v>
      </c>
      <c r="D16" s="26">
        <f t="shared" si="3"/>
        <v>30.599999999999998</v>
      </c>
      <c r="E16" s="5">
        <v>100</v>
      </c>
      <c r="F16" s="5">
        <f t="shared" si="0"/>
        <v>30</v>
      </c>
      <c r="G16" s="5">
        <v>7</v>
      </c>
      <c r="H16" s="9">
        <f t="shared" si="1"/>
        <v>30</v>
      </c>
      <c r="I16" s="5">
        <v>9</v>
      </c>
      <c r="J16" s="10">
        <f t="shared" si="2"/>
        <v>99.6</v>
      </c>
    </row>
    <row r="17" spans="1:10" ht="15.6" x14ac:dyDescent="0.3">
      <c r="A17">
        <v>15</v>
      </c>
      <c r="B17" s="8" t="s">
        <v>160</v>
      </c>
      <c r="C17" s="4">
        <v>53</v>
      </c>
      <c r="D17" s="26">
        <f t="shared" si="3"/>
        <v>15.899999999999999</v>
      </c>
      <c r="E17" s="5">
        <v>80</v>
      </c>
      <c r="F17" s="5">
        <f t="shared" si="0"/>
        <v>24</v>
      </c>
      <c r="G17" s="5">
        <v>6.5</v>
      </c>
      <c r="H17" s="9">
        <f t="shared" si="1"/>
        <v>27.857142857142858</v>
      </c>
      <c r="I17" s="5">
        <v>10</v>
      </c>
      <c r="J17" s="10">
        <f t="shared" si="2"/>
        <v>77.757142857142853</v>
      </c>
    </row>
    <row r="18" spans="1:10" ht="15.6" x14ac:dyDescent="0.3">
      <c r="A18">
        <v>16</v>
      </c>
      <c r="B18" s="8" t="s">
        <v>152</v>
      </c>
      <c r="C18" s="4">
        <v>20</v>
      </c>
      <c r="D18" s="26">
        <f t="shared" si="3"/>
        <v>6</v>
      </c>
      <c r="E18" s="5">
        <v>50</v>
      </c>
      <c r="F18" s="5">
        <f t="shared" si="0"/>
        <v>15</v>
      </c>
      <c r="G18" s="5">
        <v>2</v>
      </c>
      <c r="H18" s="9">
        <f t="shared" si="1"/>
        <v>8.5714285714285712</v>
      </c>
      <c r="I18" s="5">
        <v>10</v>
      </c>
      <c r="J18" s="10">
        <f t="shared" si="2"/>
        <v>39.571428571428569</v>
      </c>
    </row>
    <row r="19" spans="1:10" ht="15.6" x14ac:dyDescent="0.3">
      <c r="A19">
        <v>17</v>
      </c>
      <c r="B19" s="8" t="s">
        <v>145</v>
      </c>
      <c r="C19" s="4">
        <v>47</v>
      </c>
      <c r="D19" s="26">
        <f t="shared" si="3"/>
        <v>14.1</v>
      </c>
      <c r="E19" s="5">
        <v>35</v>
      </c>
      <c r="F19" s="5">
        <f t="shared" si="0"/>
        <v>10.5</v>
      </c>
      <c r="G19" s="5">
        <v>6</v>
      </c>
      <c r="H19" s="9">
        <f t="shared" si="1"/>
        <v>25.714285714285715</v>
      </c>
      <c r="I19" s="5">
        <v>10</v>
      </c>
      <c r="J19" s="10">
        <f t="shared" si="2"/>
        <v>60.314285714285717</v>
      </c>
    </row>
    <row r="20" spans="1:10" ht="15.6" x14ac:dyDescent="0.3">
      <c r="A20">
        <v>18</v>
      </c>
      <c r="B20" s="8" t="s">
        <v>174</v>
      </c>
      <c r="C20" s="4">
        <v>27</v>
      </c>
      <c r="D20" s="26">
        <f t="shared" si="3"/>
        <v>8.1</v>
      </c>
      <c r="E20" s="5">
        <v>55</v>
      </c>
      <c r="F20" s="5">
        <f t="shared" si="0"/>
        <v>16.5</v>
      </c>
      <c r="G20" s="5">
        <v>3</v>
      </c>
      <c r="H20" s="9">
        <f t="shared" si="1"/>
        <v>12.857142857142858</v>
      </c>
      <c r="I20" s="5">
        <v>9</v>
      </c>
      <c r="J20" s="10">
        <f t="shared" si="2"/>
        <v>46.457142857142856</v>
      </c>
    </row>
    <row r="21" spans="1:10" ht="15.6" x14ac:dyDescent="0.3">
      <c r="A21">
        <v>19</v>
      </c>
      <c r="B21" s="8" t="s">
        <v>173</v>
      </c>
      <c r="C21" s="4">
        <v>47</v>
      </c>
      <c r="D21" s="26">
        <f t="shared" si="3"/>
        <v>14.1</v>
      </c>
      <c r="E21" s="5">
        <v>35</v>
      </c>
      <c r="F21" s="5">
        <f t="shared" si="0"/>
        <v>10.5</v>
      </c>
      <c r="G21" s="5">
        <v>0</v>
      </c>
      <c r="H21" s="9">
        <f t="shared" si="1"/>
        <v>0</v>
      </c>
      <c r="I21" s="5">
        <v>7</v>
      </c>
      <c r="J21" s="10">
        <f t="shared" si="2"/>
        <v>31.6</v>
      </c>
    </row>
    <row r="22" spans="1:10" ht="15.6" x14ac:dyDescent="0.3">
      <c r="A22">
        <v>20</v>
      </c>
      <c r="B22" s="8" t="s">
        <v>143</v>
      </c>
      <c r="C22" s="4">
        <v>7</v>
      </c>
      <c r="D22" s="26">
        <f t="shared" si="3"/>
        <v>2.1</v>
      </c>
      <c r="E22" s="5">
        <v>40</v>
      </c>
      <c r="F22" s="5">
        <f t="shared" si="0"/>
        <v>12</v>
      </c>
      <c r="G22" s="5">
        <v>3</v>
      </c>
      <c r="H22" s="9">
        <f t="shared" si="1"/>
        <v>12.857142857142858</v>
      </c>
      <c r="I22" s="5">
        <v>9</v>
      </c>
      <c r="J22" s="10">
        <f t="shared" si="2"/>
        <v>35.957142857142856</v>
      </c>
    </row>
    <row r="23" spans="1:10" ht="15.6" x14ac:dyDescent="0.3">
      <c r="A23">
        <v>21</v>
      </c>
      <c r="B23" s="8" t="s">
        <v>142</v>
      </c>
      <c r="C23" s="4">
        <v>61</v>
      </c>
      <c r="D23" s="26">
        <f t="shared" si="3"/>
        <v>18.3</v>
      </c>
      <c r="E23" s="5">
        <v>95</v>
      </c>
      <c r="F23" s="5">
        <f t="shared" si="0"/>
        <v>28.5</v>
      </c>
      <c r="G23" s="5">
        <v>6</v>
      </c>
      <c r="H23" s="9">
        <f t="shared" si="1"/>
        <v>25.714285714285715</v>
      </c>
      <c r="I23" s="5">
        <v>10</v>
      </c>
      <c r="J23" s="10">
        <f t="shared" si="2"/>
        <v>82.514285714285705</v>
      </c>
    </row>
    <row r="24" spans="1:10" ht="15.6" x14ac:dyDescent="0.3">
      <c r="A24">
        <v>22</v>
      </c>
      <c r="B24" s="8" t="s">
        <v>150</v>
      </c>
      <c r="C24" s="4">
        <v>33</v>
      </c>
      <c r="D24" s="26">
        <f t="shared" si="3"/>
        <v>9.9</v>
      </c>
      <c r="E24" s="5">
        <v>70</v>
      </c>
      <c r="F24" s="5">
        <f t="shared" si="0"/>
        <v>21</v>
      </c>
      <c r="G24" s="5">
        <v>5.5</v>
      </c>
      <c r="H24" s="9">
        <f t="shared" si="1"/>
        <v>23.571428571428569</v>
      </c>
      <c r="I24" s="5">
        <v>10</v>
      </c>
      <c r="J24" s="10">
        <f t="shared" si="2"/>
        <v>64.471428571428561</v>
      </c>
    </row>
    <row r="25" spans="1:10" ht="15.6" x14ac:dyDescent="0.3">
      <c r="A25">
        <v>23</v>
      </c>
      <c r="B25" s="8" t="s">
        <v>171</v>
      </c>
      <c r="C25" s="4">
        <v>53</v>
      </c>
      <c r="D25" s="26">
        <f t="shared" si="3"/>
        <v>15.899999999999999</v>
      </c>
      <c r="E25" s="5">
        <v>50</v>
      </c>
      <c r="F25" s="5">
        <f t="shared" si="0"/>
        <v>15</v>
      </c>
      <c r="G25" s="5">
        <v>5</v>
      </c>
      <c r="H25" s="9">
        <f t="shared" si="1"/>
        <v>21.428571428571427</v>
      </c>
      <c r="I25" s="5">
        <v>10</v>
      </c>
      <c r="J25" s="10">
        <f t="shared" si="2"/>
        <v>62.328571428571422</v>
      </c>
    </row>
    <row r="26" spans="1:10" ht="15.6" x14ac:dyDescent="0.3">
      <c r="A26">
        <v>24</v>
      </c>
      <c r="B26" s="8" t="s">
        <v>166</v>
      </c>
      <c r="C26" s="4">
        <v>41</v>
      </c>
      <c r="D26" s="26">
        <f t="shared" si="3"/>
        <v>12.299999999999999</v>
      </c>
      <c r="E26" s="5">
        <v>40</v>
      </c>
      <c r="F26" s="5">
        <f t="shared" si="0"/>
        <v>12</v>
      </c>
      <c r="G26" s="5">
        <v>6</v>
      </c>
      <c r="H26" s="9">
        <f t="shared" si="1"/>
        <v>25.714285714285715</v>
      </c>
      <c r="I26" s="5">
        <v>10</v>
      </c>
      <c r="J26" s="10">
        <f t="shared" si="2"/>
        <v>60.014285714285712</v>
      </c>
    </row>
    <row r="27" spans="1:10" ht="15.6" x14ac:dyDescent="0.3">
      <c r="A27">
        <v>25</v>
      </c>
      <c r="B27" s="8" t="s">
        <v>163</v>
      </c>
      <c r="C27" s="4">
        <v>29</v>
      </c>
      <c r="D27" s="26">
        <f t="shared" si="3"/>
        <v>8.6999999999999993</v>
      </c>
      <c r="E27" s="5">
        <v>60</v>
      </c>
      <c r="F27" s="5">
        <f t="shared" si="0"/>
        <v>18</v>
      </c>
      <c r="G27" s="5">
        <v>7</v>
      </c>
      <c r="H27" s="9">
        <f t="shared" si="1"/>
        <v>30</v>
      </c>
      <c r="I27" s="5">
        <v>10</v>
      </c>
      <c r="J27" s="10">
        <f t="shared" si="2"/>
        <v>66.7</v>
      </c>
    </row>
    <row r="28" spans="1:10" ht="15.6" x14ac:dyDescent="0.3">
      <c r="A28">
        <v>26</v>
      </c>
      <c r="B28" s="8" t="s">
        <v>175</v>
      </c>
      <c r="C28" s="4">
        <v>32</v>
      </c>
      <c r="D28" s="26">
        <f t="shared" si="3"/>
        <v>9.6</v>
      </c>
      <c r="E28" s="5">
        <v>0</v>
      </c>
      <c r="F28" s="5">
        <f t="shared" si="0"/>
        <v>0</v>
      </c>
      <c r="G28" s="5">
        <v>5</v>
      </c>
      <c r="H28" s="9">
        <f t="shared" si="1"/>
        <v>21.428571428571427</v>
      </c>
      <c r="I28" s="5">
        <v>9</v>
      </c>
      <c r="J28" s="10">
        <f t="shared" si="2"/>
        <v>40.028571428571425</v>
      </c>
    </row>
    <row r="29" spans="1:10" ht="15.6" x14ac:dyDescent="0.3">
      <c r="A29">
        <v>27</v>
      </c>
      <c r="B29" s="8" t="s">
        <v>149</v>
      </c>
      <c r="C29" s="4">
        <v>62</v>
      </c>
      <c r="D29" s="26">
        <f t="shared" si="3"/>
        <v>18.599999999999998</v>
      </c>
      <c r="E29" s="5">
        <v>70</v>
      </c>
      <c r="F29" s="5">
        <f t="shared" si="0"/>
        <v>21</v>
      </c>
      <c r="G29" s="5">
        <v>4</v>
      </c>
      <c r="H29" s="9">
        <f t="shared" si="1"/>
        <v>17.142857142857142</v>
      </c>
      <c r="I29" s="5">
        <v>9</v>
      </c>
      <c r="J29" s="10">
        <f t="shared" si="2"/>
        <v>65.742857142857133</v>
      </c>
    </row>
    <row r="30" spans="1:10" ht="15.6" x14ac:dyDescent="0.3">
      <c r="A30">
        <v>28</v>
      </c>
      <c r="B30" s="8" t="s">
        <v>310</v>
      </c>
      <c r="C30" s="4">
        <v>41</v>
      </c>
      <c r="D30" s="26">
        <f t="shared" si="3"/>
        <v>12.299999999999999</v>
      </c>
      <c r="E30" s="5">
        <v>60</v>
      </c>
      <c r="F30" s="5">
        <f t="shared" si="0"/>
        <v>18</v>
      </c>
      <c r="G30" s="5">
        <v>7</v>
      </c>
      <c r="H30" s="9">
        <f t="shared" si="1"/>
        <v>30</v>
      </c>
      <c r="I30" s="5">
        <v>10</v>
      </c>
      <c r="J30" s="10">
        <f t="shared" si="2"/>
        <v>70.3</v>
      </c>
    </row>
    <row r="31" spans="1:10" ht="15.6" x14ac:dyDescent="0.3">
      <c r="A31">
        <v>29</v>
      </c>
      <c r="B31" s="8" t="s">
        <v>135</v>
      </c>
      <c r="C31" s="4">
        <v>62</v>
      </c>
      <c r="D31" s="26">
        <f t="shared" si="3"/>
        <v>18.599999999999998</v>
      </c>
      <c r="E31" s="5">
        <v>75</v>
      </c>
      <c r="F31" s="5">
        <f t="shared" si="0"/>
        <v>22.5</v>
      </c>
      <c r="G31" s="5">
        <v>6</v>
      </c>
      <c r="H31" s="9">
        <f t="shared" si="1"/>
        <v>25.714285714285715</v>
      </c>
      <c r="I31" s="5">
        <v>10</v>
      </c>
      <c r="J31" s="10">
        <f t="shared" si="2"/>
        <v>76.814285714285717</v>
      </c>
    </row>
    <row r="32" spans="1:10" ht="15.6" x14ac:dyDescent="0.3">
      <c r="A32">
        <v>30</v>
      </c>
      <c r="B32" s="8" t="s">
        <v>161</v>
      </c>
      <c r="C32" s="4">
        <v>63</v>
      </c>
      <c r="D32" s="26">
        <f t="shared" si="3"/>
        <v>18.899999999999999</v>
      </c>
      <c r="E32" s="5">
        <v>70</v>
      </c>
      <c r="F32" s="5">
        <f t="shared" si="0"/>
        <v>21</v>
      </c>
      <c r="G32" s="5">
        <v>6</v>
      </c>
      <c r="H32" s="9">
        <f t="shared" si="1"/>
        <v>25.714285714285715</v>
      </c>
      <c r="I32" s="5">
        <v>10</v>
      </c>
      <c r="J32" s="10">
        <f t="shared" si="2"/>
        <v>75.614285714285714</v>
      </c>
    </row>
    <row r="33" spans="1:10" ht="15.6" x14ac:dyDescent="0.3">
      <c r="A33">
        <v>31</v>
      </c>
      <c r="B33" s="8" t="s">
        <v>156</v>
      </c>
      <c r="C33" s="4">
        <v>33</v>
      </c>
      <c r="D33" s="26">
        <f t="shared" si="3"/>
        <v>9.9</v>
      </c>
      <c r="E33" s="5">
        <v>35</v>
      </c>
      <c r="F33" s="5">
        <f t="shared" si="0"/>
        <v>10.5</v>
      </c>
      <c r="G33" s="5">
        <v>2</v>
      </c>
      <c r="H33" s="9">
        <f t="shared" si="1"/>
        <v>8.5714285714285712</v>
      </c>
      <c r="I33" s="5">
        <v>7</v>
      </c>
      <c r="J33" s="10">
        <f t="shared" si="2"/>
        <v>35.971428571428568</v>
      </c>
    </row>
    <row r="34" spans="1:10" ht="15.6" x14ac:dyDescent="0.3">
      <c r="A34">
        <v>32</v>
      </c>
      <c r="B34" s="8" t="s">
        <v>169</v>
      </c>
      <c r="C34" s="4">
        <v>72</v>
      </c>
      <c r="D34" s="26">
        <f t="shared" si="3"/>
        <v>21.599999999999998</v>
      </c>
      <c r="E34" s="5">
        <v>75</v>
      </c>
      <c r="F34" s="5">
        <f t="shared" si="0"/>
        <v>22.5</v>
      </c>
      <c r="G34" s="5">
        <v>6</v>
      </c>
      <c r="H34" s="9">
        <f t="shared" si="1"/>
        <v>25.714285714285715</v>
      </c>
      <c r="I34" s="5">
        <v>10</v>
      </c>
      <c r="J34" s="10">
        <f t="shared" si="2"/>
        <v>79.814285714285717</v>
      </c>
    </row>
    <row r="35" spans="1:10" ht="15.6" x14ac:dyDescent="0.3">
      <c r="A35">
        <v>33</v>
      </c>
      <c r="B35" s="8" t="s">
        <v>154</v>
      </c>
      <c r="C35" s="4">
        <v>20</v>
      </c>
      <c r="D35" s="26">
        <f t="shared" si="3"/>
        <v>6</v>
      </c>
      <c r="E35" s="5">
        <v>20</v>
      </c>
      <c r="F35" s="5">
        <f t="shared" si="0"/>
        <v>6</v>
      </c>
      <c r="G35" s="5">
        <v>3</v>
      </c>
      <c r="H35" s="9">
        <f t="shared" si="1"/>
        <v>12.857142857142858</v>
      </c>
      <c r="I35" s="5">
        <v>9</v>
      </c>
      <c r="J35" s="10">
        <f t="shared" si="2"/>
        <v>33.857142857142861</v>
      </c>
    </row>
    <row r="36" spans="1:10" ht="15.6" x14ac:dyDescent="0.3">
      <c r="A36">
        <v>34</v>
      </c>
      <c r="B36" s="1" t="s">
        <v>136</v>
      </c>
      <c r="C36" s="4">
        <v>82</v>
      </c>
      <c r="D36" s="26">
        <f t="shared" si="3"/>
        <v>24.599999999999998</v>
      </c>
      <c r="E36" s="5">
        <v>70</v>
      </c>
      <c r="F36" s="5">
        <f t="shared" si="0"/>
        <v>21</v>
      </c>
      <c r="G36" s="5">
        <v>5</v>
      </c>
      <c r="H36" s="9">
        <f t="shared" si="1"/>
        <v>21.428571428571427</v>
      </c>
      <c r="I36" s="5">
        <v>10</v>
      </c>
      <c r="J36" s="10">
        <f t="shared" si="2"/>
        <v>77.028571428571425</v>
      </c>
    </row>
    <row r="37" spans="1:10" ht="15.6" x14ac:dyDescent="0.3">
      <c r="A37">
        <v>35</v>
      </c>
      <c r="B37" s="1" t="s">
        <v>159</v>
      </c>
      <c r="C37" s="4">
        <v>54</v>
      </c>
      <c r="D37" s="26">
        <f t="shared" si="3"/>
        <v>16.2</v>
      </c>
      <c r="E37" s="5">
        <v>70</v>
      </c>
      <c r="F37" s="5">
        <f t="shared" si="0"/>
        <v>21</v>
      </c>
      <c r="G37" s="5">
        <v>4</v>
      </c>
      <c r="H37" s="9">
        <f t="shared" si="1"/>
        <v>17.142857142857142</v>
      </c>
      <c r="I37" s="5">
        <v>7</v>
      </c>
      <c r="J37" s="10">
        <f t="shared" si="2"/>
        <v>61.342857142857142</v>
      </c>
    </row>
    <row r="38" spans="1:10" ht="15.6" x14ac:dyDescent="0.3">
      <c r="A38">
        <v>36</v>
      </c>
      <c r="B38" s="8" t="s">
        <v>167</v>
      </c>
      <c r="C38" s="4">
        <v>27</v>
      </c>
      <c r="D38" s="26">
        <f t="shared" si="3"/>
        <v>8.1</v>
      </c>
      <c r="E38" s="5">
        <v>40</v>
      </c>
      <c r="F38" s="5">
        <f t="shared" si="0"/>
        <v>12</v>
      </c>
      <c r="G38" s="5">
        <v>1</v>
      </c>
      <c r="H38" s="9">
        <f t="shared" si="1"/>
        <v>4.2857142857142856</v>
      </c>
      <c r="I38" s="5">
        <v>10</v>
      </c>
      <c r="J38" s="10">
        <f t="shared" si="2"/>
        <v>34.385714285714286</v>
      </c>
    </row>
    <row r="39" spans="1:10" ht="15.6" x14ac:dyDescent="0.3">
      <c r="A39">
        <v>37</v>
      </c>
      <c r="B39" s="8" t="s">
        <v>165</v>
      </c>
      <c r="C39" s="4">
        <v>55</v>
      </c>
      <c r="D39" s="26">
        <f t="shared" si="3"/>
        <v>16.5</v>
      </c>
      <c r="E39" s="5">
        <v>0</v>
      </c>
      <c r="F39" s="5">
        <f t="shared" si="0"/>
        <v>0</v>
      </c>
      <c r="G39" s="5">
        <v>2</v>
      </c>
      <c r="H39" s="9">
        <f t="shared" si="1"/>
        <v>8.5714285714285712</v>
      </c>
      <c r="I39" s="5">
        <v>10</v>
      </c>
      <c r="J39" s="10">
        <f t="shared" si="2"/>
        <v>35.071428571428569</v>
      </c>
    </row>
    <row r="40" spans="1:10" ht="15.6" x14ac:dyDescent="0.3">
      <c r="A40">
        <v>38</v>
      </c>
      <c r="B40" s="8" t="s">
        <v>162</v>
      </c>
      <c r="C40" s="4">
        <v>54</v>
      </c>
      <c r="D40" s="26">
        <f t="shared" si="3"/>
        <v>16.2</v>
      </c>
      <c r="E40" s="5">
        <v>0</v>
      </c>
      <c r="F40" s="5">
        <f t="shared" si="0"/>
        <v>0</v>
      </c>
      <c r="G40" s="5">
        <v>5</v>
      </c>
      <c r="H40" s="9">
        <f t="shared" si="1"/>
        <v>21.428571428571427</v>
      </c>
      <c r="I40" s="5">
        <v>9</v>
      </c>
      <c r="J40" s="10">
        <f t="shared" si="2"/>
        <v>46.628571428571426</v>
      </c>
    </row>
    <row r="41" spans="1:10" ht="15.6" x14ac:dyDescent="0.3">
      <c r="A41">
        <v>39</v>
      </c>
      <c r="B41" s="8" t="s">
        <v>144</v>
      </c>
      <c r="C41" s="4">
        <v>41</v>
      </c>
      <c r="D41" s="26">
        <f t="shared" si="3"/>
        <v>12.299999999999999</v>
      </c>
      <c r="E41" s="5">
        <v>70</v>
      </c>
      <c r="F41" s="5">
        <f t="shared" si="0"/>
        <v>21</v>
      </c>
      <c r="G41" s="5">
        <v>3</v>
      </c>
      <c r="H41" s="9">
        <f t="shared" si="1"/>
        <v>12.857142857142858</v>
      </c>
      <c r="I41" s="5">
        <v>5</v>
      </c>
      <c r="J41" s="10">
        <f t="shared" si="2"/>
        <v>51.157142857142858</v>
      </c>
    </row>
    <row r="42" spans="1:10" ht="15.6" x14ac:dyDescent="0.3">
      <c r="A42">
        <v>40</v>
      </c>
      <c r="B42" s="8" t="s">
        <v>139</v>
      </c>
      <c r="C42" s="4">
        <v>95</v>
      </c>
      <c r="D42" s="26">
        <f t="shared" si="3"/>
        <v>28.5</v>
      </c>
      <c r="E42" s="5">
        <v>35</v>
      </c>
      <c r="F42" s="5">
        <f t="shared" si="0"/>
        <v>10.5</v>
      </c>
      <c r="G42" s="5">
        <v>3</v>
      </c>
      <c r="H42" s="9">
        <f t="shared" si="1"/>
        <v>12.857142857142858</v>
      </c>
      <c r="I42" s="5">
        <v>10</v>
      </c>
      <c r="J42" s="10">
        <f t="shared" si="2"/>
        <v>61.857142857142861</v>
      </c>
    </row>
    <row r="43" spans="1:10" ht="15.6" x14ac:dyDescent="0.3">
      <c r="A43">
        <v>41</v>
      </c>
      <c r="B43" s="8" t="s">
        <v>158</v>
      </c>
      <c r="C43" s="4">
        <v>33</v>
      </c>
      <c r="D43" s="26">
        <f t="shared" si="3"/>
        <v>9.9</v>
      </c>
      <c r="E43" s="5">
        <v>60</v>
      </c>
      <c r="F43" s="5">
        <f t="shared" si="0"/>
        <v>18</v>
      </c>
      <c r="G43" s="5">
        <v>3</v>
      </c>
      <c r="H43" s="9">
        <f t="shared" si="1"/>
        <v>12.857142857142858</v>
      </c>
      <c r="I43" s="5">
        <v>7</v>
      </c>
      <c r="J43" s="10">
        <f t="shared" si="2"/>
        <v>47.757142857142853</v>
      </c>
    </row>
    <row r="44" spans="1:10" ht="15.6" x14ac:dyDescent="0.3">
      <c r="A44">
        <v>42</v>
      </c>
      <c r="B44" s="8" t="s">
        <v>172</v>
      </c>
      <c r="C44" s="4">
        <v>48</v>
      </c>
      <c r="D44" s="26">
        <f t="shared" si="3"/>
        <v>14.399999999999999</v>
      </c>
      <c r="E44" s="5">
        <v>35</v>
      </c>
      <c r="F44" s="5">
        <f t="shared" si="0"/>
        <v>10.5</v>
      </c>
      <c r="G44" s="5">
        <v>6</v>
      </c>
      <c r="H44" s="9">
        <f t="shared" si="1"/>
        <v>25.714285714285715</v>
      </c>
      <c r="I44" s="5">
        <v>10</v>
      </c>
      <c r="J44" s="10">
        <f t="shared" si="2"/>
        <v>60.614285714285714</v>
      </c>
    </row>
    <row r="45" spans="1:10" ht="15.6" x14ac:dyDescent="0.3">
      <c r="A45">
        <v>43</v>
      </c>
      <c r="B45" s="8" t="s">
        <v>138</v>
      </c>
      <c r="C45" s="4">
        <v>74</v>
      </c>
      <c r="D45" s="26">
        <f t="shared" si="3"/>
        <v>22.2</v>
      </c>
      <c r="E45" s="5">
        <v>60</v>
      </c>
      <c r="F45" s="5">
        <f t="shared" si="0"/>
        <v>18</v>
      </c>
      <c r="G45" s="5">
        <v>7</v>
      </c>
      <c r="H45" s="9">
        <f t="shared" si="1"/>
        <v>30</v>
      </c>
      <c r="I45" s="5">
        <v>8</v>
      </c>
      <c r="J45" s="10">
        <f t="shared" si="2"/>
        <v>78.2</v>
      </c>
    </row>
    <row r="46" spans="1:10" ht="15.6" x14ac:dyDescent="0.3">
      <c r="A46">
        <v>44</v>
      </c>
      <c r="B46" s="8" t="s">
        <v>155</v>
      </c>
      <c r="C46" s="4">
        <v>49</v>
      </c>
      <c r="D46" s="26">
        <f t="shared" si="3"/>
        <v>14.7</v>
      </c>
      <c r="E46" s="5">
        <v>70</v>
      </c>
      <c r="F46" s="5">
        <f t="shared" si="0"/>
        <v>21</v>
      </c>
      <c r="G46" s="5">
        <v>5</v>
      </c>
      <c r="H46" s="9">
        <f t="shared" si="1"/>
        <v>21.428571428571427</v>
      </c>
      <c r="I46" s="9">
        <v>7.5</v>
      </c>
      <c r="J46" s="10">
        <f t="shared" si="2"/>
        <v>64.628571428571433</v>
      </c>
    </row>
    <row r="47" spans="1:10" ht="15.6" x14ac:dyDescent="0.3">
      <c r="A47">
        <v>45</v>
      </c>
      <c r="B47" s="8" t="s">
        <v>151</v>
      </c>
      <c r="C47" s="4">
        <v>28</v>
      </c>
      <c r="D47" s="26">
        <f t="shared" si="3"/>
        <v>8.4</v>
      </c>
      <c r="E47" s="5">
        <v>70</v>
      </c>
      <c r="F47" s="5">
        <f t="shared" si="0"/>
        <v>21</v>
      </c>
      <c r="G47" s="5">
        <v>5</v>
      </c>
      <c r="H47" s="9">
        <f t="shared" si="1"/>
        <v>21.428571428571427</v>
      </c>
      <c r="I47" s="5">
        <v>10</v>
      </c>
      <c r="J47" s="10">
        <f t="shared" si="2"/>
        <v>60.828571428571422</v>
      </c>
    </row>
  </sheetData>
  <mergeCells count="3"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8"/>
  <sheetViews>
    <sheetView topLeftCell="A26" workbookViewId="0">
      <selection activeCell="J32" sqref="J32"/>
    </sheetView>
  </sheetViews>
  <sheetFormatPr baseColWidth="10" defaultRowHeight="14.4" x14ac:dyDescent="0.3"/>
  <cols>
    <col min="2" max="2" width="38.33203125" bestFit="1" customWidth="1"/>
    <col min="3" max="4" width="11.5546875" style="3"/>
    <col min="9" max="9" width="13.88671875" bestFit="1" customWidth="1"/>
  </cols>
  <sheetData>
    <row r="2" spans="2:10" x14ac:dyDescent="0.3">
      <c r="B2" s="5" t="s">
        <v>45</v>
      </c>
      <c r="C2" s="37" t="s">
        <v>44</v>
      </c>
      <c r="D2" s="37"/>
      <c r="E2" s="37" t="s">
        <v>46</v>
      </c>
      <c r="F2" s="37"/>
      <c r="G2" s="37" t="s">
        <v>47</v>
      </c>
      <c r="H2" s="37"/>
      <c r="I2" s="5" t="s">
        <v>48</v>
      </c>
      <c r="J2" s="5" t="s">
        <v>49</v>
      </c>
    </row>
    <row r="3" spans="2:10" ht="15.6" x14ac:dyDescent="0.3">
      <c r="B3" s="1" t="s">
        <v>292</v>
      </c>
      <c r="C3" s="4">
        <v>62</v>
      </c>
      <c r="D3" s="26">
        <f t="shared" ref="D3:D48" si="0">+(30/100)*C3</f>
        <v>18.599999999999998</v>
      </c>
      <c r="E3" s="5">
        <v>0</v>
      </c>
      <c r="F3" s="9">
        <f t="shared" ref="F3:F26" si="1">+(30/100)*E3</f>
        <v>0</v>
      </c>
      <c r="G3" s="5">
        <v>2</v>
      </c>
      <c r="H3" s="9">
        <f t="shared" ref="H3:H48" si="2">+(30/6)*G3</f>
        <v>10</v>
      </c>
      <c r="I3" s="5">
        <v>9</v>
      </c>
      <c r="J3" s="10">
        <f t="shared" ref="J3:J48" si="3">+D3+F3+H3+I3</f>
        <v>37.599999999999994</v>
      </c>
    </row>
    <row r="4" spans="2:10" ht="15.6" x14ac:dyDescent="0.3">
      <c r="B4" s="8" t="s">
        <v>312</v>
      </c>
      <c r="C4" s="4">
        <v>48</v>
      </c>
      <c r="D4" s="26">
        <f t="shared" si="0"/>
        <v>14.399999999999999</v>
      </c>
      <c r="E4" s="5"/>
      <c r="F4" s="9">
        <f t="shared" si="1"/>
        <v>0</v>
      </c>
      <c r="G4" s="5">
        <v>3</v>
      </c>
      <c r="H4" s="9">
        <f t="shared" si="2"/>
        <v>15</v>
      </c>
      <c r="I4" s="5">
        <v>10</v>
      </c>
      <c r="J4" s="14">
        <f t="shared" si="3"/>
        <v>39.4</v>
      </c>
    </row>
    <row r="5" spans="2:10" ht="15.6" x14ac:dyDescent="0.3">
      <c r="B5" s="8" t="s">
        <v>293</v>
      </c>
      <c r="C5" s="4">
        <v>45</v>
      </c>
      <c r="D5" s="26">
        <f t="shared" si="0"/>
        <v>13.5</v>
      </c>
      <c r="E5" s="5">
        <v>90</v>
      </c>
      <c r="F5" s="9">
        <f t="shared" si="1"/>
        <v>27</v>
      </c>
      <c r="G5" s="5">
        <v>3</v>
      </c>
      <c r="H5" s="9">
        <f t="shared" si="2"/>
        <v>15</v>
      </c>
      <c r="I5" s="5">
        <v>10</v>
      </c>
      <c r="J5" s="10">
        <f t="shared" si="3"/>
        <v>65.5</v>
      </c>
    </row>
    <row r="6" spans="2:10" ht="15.6" x14ac:dyDescent="0.3">
      <c r="B6" s="8" t="s">
        <v>278</v>
      </c>
      <c r="C6" s="4">
        <v>53</v>
      </c>
      <c r="D6" s="26">
        <f t="shared" si="0"/>
        <v>15.899999999999999</v>
      </c>
      <c r="E6" s="5">
        <v>95</v>
      </c>
      <c r="F6" s="9">
        <f t="shared" si="1"/>
        <v>28.5</v>
      </c>
      <c r="G6" s="5">
        <v>5</v>
      </c>
      <c r="H6" s="9">
        <f t="shared" si="2"/>
        <v>25</v>
      </c>
      <c r="I6" s="9">
        <v>9</v>
      </c>
      <c r="J6" s="10">
        <f t="shared" si="3"/>
        <v>78.400000000000006</v>
      </c>
    </row>
    <row r="7" spans="2:10" ht="15.6" x14ac:dyDescent="0.3">
      <c r="B7" s="8" t="s">
        <v>180</v>
      </c>
      <c r="C7" s="4">
        <v>34</v>
      </c>
      <c r="D7" s="26">
        <f t="shared" si="0"/>
        <v>10.199999999999999</v>
      </c>
      <c r="E7" s="5">
        <v>0</v>
      </c>
      <c r="F7" s="9">
        <f t="shared" si="1"/>
        <v>0</v>
      </c>
      <c r="G7" s="5">
        <v>3</v>
      </c>
      <c r="H7" s="9">
        <f t="shared" si="2"/>
        <v>15</v>
      </c>
      <c r="I7" s="5">
        <v>10</v>
      </c>
      <c r="J7" s="10">
        <f t="shared" si="3"/>
        <v>35.200000000000003</v>
      </c>
    </row>
    <row r="8" spans="2:10" ht="15.6" x14ac:dyDescent="0.3">
      <c r="B8" s="8" t="s">
        <v>302</v>
      </c>
      <c r="C8" s="4">
        <v>34</v>
      </c>
      <c r="D8" s="26">
        <f t="shared" si="0"/>
        <v>10.199999999999999</v>
      </c>
      <c r="E8" s="5">
        <v>0</v>
      </c>
      <c r="F8" s="9">
        <f t="shared" si="1"/>
        <v>0</v>
      </c>
      <c r="G8" s="5">
        <v>2</v>
      </c>
      <c r="H8" s="9">
        <f t="shared" si="2"/>
        <v>10</v>
      </c>
      <c r="I8" s="5">
        <v>8</v>
      </c>
      <c r="J8" s="10">
        <f t="shared" si="3"/>
        <v>28.2</v>
      </c>
    </row>
    <row r="9" spans="2:10" ht="15.6" x14ac:dyDescent="0.3">
      <c r="B9" s="8" t="s">
        <v>307</v>
      </c>
      <c r="C9" s="4">
        <v>31</v>
      </c>
      <c r="D9" s="26">
        <f t="shared" si="0"/>
        <v>9.2999999999999989</v>
      </c>
      <c r="E9" s="5">
        <v>80</v>
      </c>
      <c r="F9" s="9">
        <f t="shared" si="1"/>
        <v>24</v>
      </c>
      <c r="G9" s="5">
        <v>5</v>
      </c>
      <c r="H9" s="9">
        <f t="shared" si="2"/>
        <v>25</v>
      </c>
      <c r="I9" s="5">
        <v>8</v>
      </c>
      <c r="J9" s="10">
        <f t="shared" si="3"/>
        <v>66.3</v>
      </c>
    </row>
    <row r="10" spans="2:10" ht="15.6" x14ac:dyDescent="0.3">
      <c r="B10" s="1" t="s">
        <v>291</v>
      </c>
      <c r="C10" s="4">
        <v>28</v>
      </c>
      <c r="D10" s="26">
        <f t="shared" si="0"/>
        <v>8.4</v>
      </c>
      <c r="E10" s="5">
        <v>0</v>
      </c>
      <c r="F10" s="9">
        <f t="shared" si="1"/>
        <v>0</v>
      </c>
      <c r="G10" s="5">
        <v>5</v>
      </c>
      <c r="H10" s="9">
        <f t="shared" si="2"/>
        <v>25</v>
      </c>
      <c r="I10" s="5">
        <v>10</v>
      </c>
      <c r="J10" s="10">
        <f t="shared" si="3"/>
        <v>43.4</v>
      </c>
    </row>
    <row r="11" spans="2:10" ht="15.6" x14ac:dyDescent="0.3">
      <c r="B11" s="8" t="s">
        <v>300</v>
      </c>
      <c r="C11" s="4">
        <v>61</v>
      </c>
      <c r="D11" s="26">
        <f t="shared" si="0"/>
        <v>18.3</v>
      </c>
      <c r="E11" s="5"/>
      <c r="F11" s="9">
        <f t="shared" si="1"/>
        <v>0</v>
      </c>
      <c r="G11" s="5">
        <v>0</v>
      </c>
      <c r="H11" s="9">
        <f t="shared" si="2"/>
        <v>0</v>
      </c>
      <c r="I11" s="5">
        <v>8</v>
      </c>
      <c r="J11" s="10">
        <f t="shared" si="3"/>
        <v>26.3</v>
      </c>
    </row>
    <row r="12" spans="2:10" ht="15.6" x14ac:dyDescent="0.3">
      <c r="B12" s="8" t="s">
        <v>282</v>
      </c>
      <c r="C12" s="23">
        <v>20</v>
      </c>
      <c r="D12" s="26">
        <f t="shared" si="0"/>
        <v>6</v>
      </c>
      <c r="E12" s="5">
        <v>0</v>
      </c>
      <c r="F12" s="9">
        <f t="shared" si="1"/>
        <v>0</v>
      </c>
      <c r="G12" s="5">
        <v>0</v>
      </c>
      <c r="H12" s="9">
        <f t="shared" si="2"/>
        <v>0</v>
      </c>
      <c r="I12" s="5">
        <v>10</v>
      </c>
      <c r="J12" s="10">
        <f t="shared" si="3"/>
        <v>16</v>
      </c>
    </row>
    <row r="13" spans="2:10" ht="15.6" x14ac:dyDescent="0.3">
      <c r="B13" s="8" t="s">
        <v>287</v>
      </c>
      <c r="C13" s="4">
        <v>74</v>
      </c>
      <c r="D13" s="26">
        <f t="shared" si="0"/>
        <v>22.2</v>
      </c>
      <c r="E13" s="5">
        <v>0</v>
      </c>
      <c r="F13" s="9">
        <f t="shared" si="1"/>
        <v>0</v>
      </c>
      <c r="G13" s="5">
        <v>5</v>
      </c>
      <c r="H13" s="9">
        <f t="shared" si="2"/>
        <v>25</v>
      </c>
      <c r="I13" s="5">
        <v>10</v>
      </c>
      <c r="J13" s="10">
        <f t="shared" si="3"/>
        <v>57.2</v>
      </c>
    </row>
    <row r="14" spans="2:10" ht="15.6" x14ac:dyDescent="0.3">
      <c r="B14" s="8" t="s">
        <v>301</v>
      </c>
      <c r="C14" s="4"/>
      <c r="D14" s="26">
        <f t="shared" si="0"/>
        <v>0</v>
      </c>
      <c r="E14" s="5"/>
      <c r="F14" s="9">
        <f t="shared" si="1"/>
        <v>0</v>
      </c>
      <c r="G14" s="5">
        <v>3</v>
      </c>
      <c r="H14" s="9">
        <f t="shared" si="2"/>
        <v>15</v>
      </c>
      <c r="I14" s="9">
        <v>8</v>
      </c>
      <c r="J14" s="10">
        <f t="shared" si="3"/>
        <v>23</v>
      </c>
    </row>
    <row r="15" spans="2:10" ht="15.6" x14ac:dyDescent="0.3">
      <c r="B15" s="8" t="s">
        <v>268</v>
      </c>
      <c r="C15" s="4">
        <v>32</v>
      </c>
      <c r="D15" s="26">
        <f t="shared" si="0"/>
        <v>9.6</v>
      </c>
      <c r="E15" s="5">
        <v>80</v>
      </c>
      <c r="F15" s="9">
        <f t="shared" si="1"/>
        <v>24</v>
      </c>
      <c r="G15" s="5">
        <v>6</v>
      </c>
      <c r="H15" s="9">
        <f t="shared" si="2"/>
        <v>30</v>
      </c>
      <c r="I15" s="5">
        <v>10</v>
      </c>
      <c r="J15" s="10">
        <f t="shared" si="3"/>
        <v>73.599999999999994</v>
      </c>
    </row>
    <row r="16" spans="2:10" ht="15.6" x14ac:dyDescent="0.3">
      <c r="B16" s="8" t="s">
        <v>272</v>
      </c>
      <c r="C16" s="4">
        <v>33</v>
      </c>
      <c r="D16" s="26">
        <f t="shared" si="0"/>
        <v>9.9</v>
      </c>
      <c r="E16" s="5">
        <v>80</v>
      </c>
      <c r="F16" s="9">
        <f t="shared" si="1"/>
        <v>24</v>
      </c>
      <c r="G16" s="5">
        <v>5</v>
      </c>
      <c r="H16" s="9">
        <f t="shared" si="2"/>
        <v>25</v>
      </c>
      <c r="I16" s="5">
        <v>8</v>
      </c>
      <c r="J16" s="10">
        <f t="shared" si="3"/>
        <v>66.900000000000006</v>
      </c>
    </row>
    <row r="17" spans="2:13" ht="15.6" x14ac:dyDescent="0.3">
      <c r="B17" s="8" t="s">
        <v>276</v>
      </c>
      <c r="C17" s="4">
        <v>60</v>
      </c>
      <c r="D17" s="26">
        <f t="shared" si="0"/>
        <v>18</v>
      </c>
      <c r="E17" s="5">
        <v>80</v>
      </c>
      <c r="F17" s="9">
        <f t="shared" si="1"/>
        <v>24</v>
      </c>
      <c r="G17" s="5">
        <v>4</v>
      </c>
      <c r="H17" s="9">
        <f t="shared" si="2"/>
        <v>20</v>
      </c>
      <c r="I17" s="5">
        <v>10</v>
      </c>
      <c r="J17" s="10">
        <f t="shared" si="3"/>
        <v>72</v>
      </c>
    </row>
    <row r="18" spans="2:13" ht="15.6" x14ac:dyDescent="0.3">
      <c r="B18" s="8" t="s">
        <v>297</v>
      </c>
      <c r="C18" s="4">
        <v>80</v>
      </c>
      <c r="D18" s="26">
        <f t="shared" si="0"/>
        <v>24</v>
      </c>
      <c r="E18" s="5">
        <v>80</v>
      </c>
      <c r="F18" s="9">
        <f t="shared" si="1"/>
        <v>24</v>
      </c>
      <c r="G18" s="5">
        <v>6</v>
      </c>
      <c r="H18" s="9">
        <f t="shared" si="2"/>
        <v>30</v>
      </c>
      <c r="I18" s="5">
        <v>9</v>
      </c>
      <c r="J18" s="10">
        <f t="shared" si="3"/>
        <v>87</v>
      </c>
    </row>
    <row r="19" spans="2:13" ht="15.6" x14ac:dyDescent="0.3">
      <c r="B19" s="8" t="s">
        <v>182</v>
      </c>
      <c r="C19" s="4">
        <v>102</v>
      </c>
      <c r="D19" s="26">
        <f t="shared" si="0"/>
        <v>30.599999999999998</v>
      </c>
      <c r="E19" s="5">
        <v>98</v>
      </c>
      <c r="F19" s="9">
        <f t="shared" si="1"/>
        <v>29.4</v>
      </c>
      <c r="G19" s="5">
        <v>6</v>
      </c>
      <c r="H19" s="9">
        <f t="shared" si="2"/>
        <v>30</v>
      </c>
      <c r="I19" s="5">
        <v>10</v>
      </c>
      <c r="J19" s="10">
        <f t="shared" si="3"/>
        <v>100</v>
      </c>
    </row>
    <row r="20" spans="2:13" ht="15.6" x14ac:dyDescent="0.3">
      <c r="B20" s="8" t="s">
        <v>178</v>
      </c>
      <c r="C20" s="4">
        <v>7</v>
      </c>
      <c r="D20" s="26">
        <f t="shared" si="0"/>
        <v>2.1</v>
      </c>
      <c r="E20" s="5">
        <v>0</v>
      </c>
      <c r="F20" s="9">
        <f t="shared" si="1"/>
        <v>0</v>
      </c>
      <c r="G20" s="5">
        <v>2</v>
      </c>
      <c r="H20" s="9">
        <f t="shared" si="2"/>
        <v>10</v>
      </c>
      <c r="I20" s="5">
        <v>7</v>
      </c>
      <c r="J20" s="10">
        <f t="shared" si="3"/>
        <v>19.100000000000001</v>
      </c>
    </row>
    <row r="21" spans="2:13" ht="15.6" x14ac:dyDescent="0.3">
      <c r="B21" s="8" t="s">
        <v>275</v>
      </c>
      <c r="C21" s="4">
        <v>62</v>
      </c>
      <c r="D21" s="26">
        <f t="shared" si="0"/>
        <v>18.599999999999998</v>
      </c>
      <c r="E21" s="5">
        <v>65</v>
      </c>
      <c r="F21" s="9">
        <f t="shared" si="1"/>
        <v>19.5</v>
      </c>
      <c r="G21" s="5">
        <v>0</v>
      </c>
      <c r="H21" s="9">
        <f t="shared" si="2"/>
        <v>0</v>
      </c>
      <c r="I21" s="5">
        <v>10</v>
      </c>
      <c r="J21" s="10">
        <f t="shared" si="3"/>
        <v>48.099999999999994</v>
      </c>
    </row>
    <row r="22" spans="2:13" ht="15.6" x14ac:dyDescent="0.3">
      <c r="B22" s="8" t="s">
        <v>306</v>
      </c>
      <c r="C22" s="25">
        <v>60</v>
      </c>
      <c r="D22" s="26">
        <f t="shared" si="0"/>
        <v>18</v>
      </c>
      <c r="E22" s="5">
        <v>80</v>
      </c>
      <c r="F22" s="9">
        <f t="shared" si="1"/>
        <v>24</v>
      </c>
      <c r="G22" s="5">
        <v>4</v>
      </c>
      <c r="H22" s="9">
        <f t="shared" si="2"/>
        <v>20</v>
      </c>
      <c r="I22" s="5">
        <v>10</v>
      </c>
      <c r="J22" s="10">
        <f t="shared" si="3"/>
        <v>72</v>
      </c>
    </row>
    <row r="23" spans="2:13" ht="15.6" x14ac:dyDescent="0.3">
      <c r="B23" s="8" t="s">
        <v>305</v>
      </c>
      <c r="C23" s="4">
        <v>30</v>
      </c>
      <c r="D23" s="26">
        <f t="shared" si="0"/>
        <v>9</v>
      </c>
      <c r="E23" s="5">
        <v>80</v>
      </c>
      <c r="F23" s="9">
        <f t="shared" si="1"/>
        <v>24</v>
      </c>
      <c r="G23" s="5">
        <v>5</v>
      </c>
      <c r="H23" s="9">
        <f t="shared" si="2"/>
        <v>25</v>
      </c>
      <c r="I23" s="5">
        <v>10</v>
      </c>
      <c r="J23" s="10">
        <f t="shared" si="3"/>
        <v>68</v>
      </c>
    </row>
    <row r="24" spans="2:13" ht="15.6" x14ac:dyDescent="0.3">
      <c r="B24" s="8" t="s">
        <v>283</v>
      </c>
      <c r="C24" s="4">
        <v>54</v>
      </c>
      <c r="D24" s="26">
        <f t="shared" si="0"/>
        <v>16.2</v>
      </c>
      <c r="E24" s="5">
        <v>80</v>
      </c>
      <c r="F24" s="9">
        <f t="shared" si="1"/>
        <v>24</v>
      </c>
      <c r="G24" s="5">
        <v>3</v>
      </c>
      <c r="H24" s="9">
        <f t="shared" si="2"/>
        <v>15</v>
      </c>
      <c r="I24" s="5">
        <v>10</v>
      </c>
      <c r="J24" s="10">
        <f t="shared" si="3"/>
        <v>65.2</v>
      </c>
    </row>
    <row r="25" spans="2:13" ht="15.6" x14ac:dyDescent="0.3">
      <c r="B25" s="8" t="s">
        <v>181</v>
      </c>
      <c r="C25" s="4">
        <v>80</v>
      </c>
      <c r="D25" s="26">
        <f t="shared" si="0"/>
        <v>24</v>
      </c>
      <c r="E25" s="5">
        <v>88</v>
      </c>
      <c r="F25" s="9">
        <f t="shared" si="1"/>
        <v>26.4</v>
      </c>
      <c r="G25" s="5">
        <v>6</v>
      </c>
      <c r="H25" s="9">
        <f t="shared" si="2"/>
        <v>30</v>
      </c>
      <c r="I25" s="5">
        <v>10</v>
      </c>
      <c r="J25" s="10">
        <f t="shared" si="3"/>
        <v>90.4</v>
      </c>
      <c r="L25">
        <f>+(100/15)*M25</f>
        <v>46.666666666666671</v>
      </c>
      <c r="M25">
        <v>7</v>
      </c>
    </row>
    <row r="26" spans="2:13" ht="15.6" x14ac:dyDescent="0.3">
      <c r="B26" s="8" t="s">
        <v>277</v>
      </c>
      <c r="C26" s="4">
        <v>74</v>
      </c>
      <c r="D26" s="26">
        <f t="shared" si="0"/>
        <v>22.2</v>
      </c>
      <c r="E26" s="5">
        <v>80</v>
      </c>
      <c r="F26" s="9">
        <f t="shared" si="1"/>
        <v>24</v>
      </c>
      <c r="G26" s="5">
        <v>5.5</v>
      </c>
      <c r="H26" s="9">
        <f t="shared" si="2"/>
        <v>27.5</v>
      </c>
      <c r="I26" s="5">
        <v>10</v>
      </c>
      <c r="J26" s="10">
        <f t="shared" si="3"/>
        <v>83.7</v>
      </c>
      <c r="M26">
        <f>20*0.3</f>
        <v>6</v>
      </c>
    </row>
    <row r="27" spans="2:13" ht="15.6" x14ac:dyDescent="0.3">
      <c r="B27" s="8" t="s">
        <v>179</v>
      </c>
      <c r="C27" s="4">
        <v>38</v>
      </c>
      <c r="D27" s="26">
        <f t="shared" si="0"/>
        <v>11.4</v>
      </c>
      <c r="E27" s="5"/>
      <c r="F27" s="9">
        <v>0.5</v>
      </c>
      <c r="G27" s="5">
        <v>0</v>
      </c>
      <c r="H27" s="9">
        <f t="shared" si="2"/>
        <v>0</v>
      </c>
      <c r="I27" s="5">
        <v>9</v>
      </c>
      <c r="J27" s="10">
        <f t="shared" si="3"/>
        <v>20.9</v>
      </c>
    </row>
    <row r="28" spans="2:13" ht="15.6" x14ac:dyDescent="0.3">
      <c r="B28" s="8" t="s">
        <v>183</v>
      </c>
      <c r="C28" s="4">
        <v>94</v>
      </c>
      <c r="D28" s="26">
        <f t="shared" si="0"/>
        <v>28.2</v>
      </c>
      <c r="E28" s="5">
        <v>80</v>
      </c>
      <c r="F28" s="9">
        <f t="shared" ref="F28:F48" si="4">+(30/100)*E28</f>
        <v>24</v>
      </c>
      <c r="G28" s="5">
        <v>6</v>
      </c>
      <c r="H28" s="9">
        <f t="shared" si="2"/>
        <v>30</v>
      </c>
      <c r="I28" s="5">
        <v>10</v>
      </c>
      <c r="J28" s="10">
        <f t="shared" si="3"/>
        <v>92.2</v>
      </c>
    </row>
    <row r="29" spans="2:13" ht="15.6" x14ac:dyDescent="0.3">
      <c r="B29" s="8" t="s">
        <v>266</v>
      </c>
      <c r="C29" s="4">
        <v>27</v>
      </c>
      <c r="D29" s="26">
        <f t="shared" si="0"/>
        <v>8.1</v>
      </c>
      <c r="E29" s="5">
        <v>0</v>
      </c>
      <c r="F29" s="9">
        <f t="shared" si="4"/>
        <v>0</v>
      </c>
      <c r="G29" s="5">
        <v>4</v>
      </c>
      <c r="H29" s="9">
        <f t="shared" si="2"/>
        <v>20</v>
      </c>
      <c r="I29" s="5">
        <v>9</v>
      </c>
      <c r="J29" s="10">
        <f t="shared" si="3"/>
        <v>37.1</v>
      </c>
    </row>
    <row r="30" spans="2:13" ht="15.6" x14ac:dyDescent="0.3">
      <c r="B30" s="2" t="s">
        <v>267</v>
      </c>
      <c r="C30" s="11"/>
      <c r="D30" s="26">
        <f t="shared" si="0"/>
        <v>0</v>
      </c>
      <c r="E30" s="12"/>
      <c r="F30" s="13">
        <f t="shared" si="4"/>
        <v>0</v>
      </c>
      <c r="G30" s="12">
        <v>0</v>
      </c>
      <c r="H30" s="9">
        <f t="shared" si="2"/>
        <v>0</v>
      </c>
      <c r="I30" s="12">
        <v>0</v>
      </c>
      <c r="J30" s="14">
        <f t="shared" si="3"/>
        <v>0</v>
      </c>
    </row>
    <row r="31" spans="2:13" ht="15.6" x14ac:dyDescent="0.3">
      <c r="B31" s="2" t="s">
        <v>269</v>
      </c>
      <c r="C31" s="4"/>
      <c r="D31" s="26">
        <f t="shared" si="0"/>
        <v>0</v>
      </c>
      <c r="E31" s="5"/>
      <c r="F31" s="9">
        <f t="shared" si="4"/>
        <v>0</v>
      </c>
      <c r="G31" s="5">
        <v>0</v>
      </c>
      <c r="H31" s="9">
        <f t="shared" si="2"/>
        <v>0</v>
      </c>
      <c r="I31" s="5">
        <v>0</v>
      </c>
      <c r="J31" s="10">
        <f t="shared" si="3"/>
        <v>0</v>
      </c>
    </row>
    <row r="32" spans="2:13" ht="15.6" x14ac:dyDescent="0.3">
      <c r="B32" s="8" t="s">
        <v>177</v>
      </c>
      <c r="C32" s="4">
        <v>60</v>
      </c>
      <c r="D32" s="26">
        <f t="shared" si="0"/>
        <v>18</v>
      </c>
      <c r="E32" s="5">
        <v>0</v>
      </c>
      <c r="F32" s="9">
        <f t="shared" si="4"/>
        <v>0</v>
      </c>
      <c r="G32" s="5">
        <v>3</v>
      </c>
      <c r="H32" s="9">
        <f t="shared" si="2"/>
        <v>15</v>
      </c>
      <c r="I32" s="5">
        <v>8</v>
      </c>
      <c r="J32" s="10">
        <f t="shared" si="3"/>
        <v>41</v>
      </c>
    </row>
    <row r="33" spans="2:11" ht="15.6" x14ac:dyDescent="0.3">
      <c r="B33" s="8" t="s">
        <v>295</v>
      </c>
      <c r="C33" s="4">
        <v>14</v>
      </c>
      <c r="D33" s="26">
        <f t="shared" si="0"/>
        <v>4.2</v>
      </c>
      <c r="E33" s="5">
        <v>95</v>
      </c>
      <c r="F33" s="9">
        <f t="shared" si="4"/>
        <v>28.5</v>
      </c>
      <c r="G33" s="5">
        <v>5</v>
      </c>
      <c r="H33" s="9">
        <f t="shared" si="2"/>
        <v>25</v>
      </c>
      <c r="I33" s="5">
        <v>10</v>
      </c>
      <c r="J33" s="10">
        <f t="shared" si="3"/>
        <v>67.7</v>
      </c>
    </row>
    <row r="34" spans="2:11" ht="15.6" x14ac:dyDescent="0.3">
      <c r="B34" s="8" t="s">
        <v>281</v>
      </c>
      <c r="C34" s="4">
        <v>74</v>
      </c>
      <c r="D34" s="26">
        <f t="shared" si="0"/>
        <v>22.2</v>
      </c>
      <c r="E34" s="5">
        <v>80</v>
      </c>
      <c r="F34" s="9">
        <f t="shared" si="4"/>
        <v>24</v>
      </c>
      <c r="G34" s="5">
        <v>6</v>
      </c>
      <c r="H34" s="9">
        <f t="shared" si="2"/>
        <v>30</v>
      </c>
      <c r="I34" s="5">
        <v>10</v>
      </c>
      <c r="J34" s="10">
        <f t="shared" si="3"/>
        <v>86.2</v>
      </c>
    </row>
    <row r="35" spans="2:11" ht="15.6" x14ac:dyDescent="0.3">
      <c r="B35" s="8" t="s">
        <v>279</v>
      </c>
      <c r="C35" s="4">
        <v>35</v>
      </c>
      <c r="D35" s="26">
        <f t="shared" si="0"/>
        <v>10.5</v>
      </c>
      <c r="E35" s="5">
        <v>80</v>
      </c>
      <c r="F35" s="9">
        <f t="shared" si="4"/>
        <v>24</v>
      </c>
      <c r="G35" s="5">
        <v>6</v>
      </c>
      <c r="H35" s="9">
        <f t="shared" si="2"/>
        <v>30</v>
      </c>
      <c r="I35" s="5">
        <v>10</v>
      </c>
      <c r="J35" s="10">
        <f t="shared" si="3"/>
        <v>74.5</v>
      </c>
    </row>
    <row r="36" spans="2:11" ht="15.6" x14ac:dyDescent="0.3">
      <c r="B36" s="8" t="s">
        <v>286</v>
      </c>
      <c r="C36" s="4">
        <v>33</v>
      </c>
      <c r="D36" s="26">
        <f t="shared" si="0"/>
        <v>9.9</v>
      </c>
      <c r="E36" s="5">
        <v>0</v>
      </c>
      <c r="F36" s="9">
        <f t="shared" si="4"/>
        <v>0</v>
      </c>
      <c r="G36" s="5">
        <v>4</v>
      </c>
      <c r="H36" s="9">
        <f t="shared" si="2"/>
        <v>20</v>
      </c>
      <c r="I36" s="5">
        <v>10</v>
      </c>
      <c r="J36" s="10">
        <f t="shared" si="3"/>
        <v>39.9</v>
      </c>
    </row>
    <row r="37" spans="2:11" ht="15.6" x14ac:dyDescent="0.3">
      <c r="B37" s="8" t="s">
        <v>294</v>
      </c>
      <c r="C37" s="4">
        <v>42</v>
      </c>
      <c r="D37" s="26">
        <f t="shared" si="0"/>
        <v>12.6</v>
      </c>
      <c r="E37" s="5">
        <v>100</v>
      </c>
      <c r="F37" s="9">
        <f t="shared" si="4"/>
        <v>30</v>
      </c>
      <c r="G37" s="5">
        <v>5</v>
      </c>
      <c r="H37" s="9">
        <f t="shared" si="2"/>
        <v>25</v>
      </c>
      <c r="I37" s="5">
        <v>10</v>
      </c>
      <c r="J37" s="10">
        <f t="shared" si="3"/>
        <v>77.599999999999994</v>
      </c>
      <c r="K37">
        <v>1</v>
      </c>
    </row>
    <row r="38" spans="2:11" ht="15.6" x14ac:dyDescent="0.3">
      <c r="B38" s="8" t="s">
        <v>270</v>
      </c>
      <c r="C38" s="4">
        <v>75</v>
      </c>
      <c r="D38" s="26">
        <f t="shared" si="0"/>
        <v>22.5</v>
      </c>
      <c r="E38" s="5">
        <v>70</v>
      </c>
      <c r="F38" s="9">
        <f t="shared" si="4"/>
        <v>21</v>
      </c>
      <c r="G38" s="5">
        <v>3</v>
      </c>
      <c r="H38" s="9">
        <f t="shared" si="2"/>
        <v>15</v>
      </c>
      <c r="I38" s="5">
        <v>9</v>
      </c>
      <c r="J38" s="10">
        <f t="shared" si="3"/>
        <v>67.5</v>
      </c>
    </row>
    <row r="39" spans="2:11" ht="15.6" x14ac:dyDescent="0.3">
      <c r="B39" s="8" t="s">
        <v>298</v>
      </c>
      <c r="C39" s="4">
        <v>74</v>
      </c>
      <c r="D39" s="26">
        <f t="shared" si="0"/>
        <v>22.2</v>
      </c>
      <c r="E39" s="5">
        <v>80</v>
      </c>
      <c r="F39" s="9">
        <f t="shared" si="4"/>
        <v>24</v>
      </c>
      <c r="G39" s="5">
        <v>4</v>
      </c>
      <c r="H39" s="9">
        <f t="shared" si="2"/>
        <v>20</v>
      </c>
      <c r="I39" s="5">
        <v>9</v>
      </c>
      <c r="J39" s="10">
        <f t="shared" si="3"/>
        <v>75.2</v>
      </c>
    </row>
    <row r="40" spans="2:11" ht="15.6" x14ac:dyDescent="0.3">
      <c r="B40" s="8" t="s">
        <v>284</v>
      </c>
      <c r="C40" s="4">
        <v>20</v>
      </c>
      <c r="D40" s="26">
        <f t="shared" si="0"/>
        <v>6</v>
      </c>
      <c r="E40" s="5">
        <v>0</v>
      </c>
      <c r="F40" s="9">
        <f t="shared" si="4"/>
        <v>0</v>
      </c>
      <c r="G40" s="5">
        <v>5</v>
      </c>
      <c r="H40" s="9">
        <f t="shared" si="2"/>
        <v>25</v>
      </c>
      <c r="I40" s="5">
        <v>10</v>
      </c>
      <c r="J40" s="10">
        <f t="shared" si="3"/>
        <v>41</v>
      </c>
    </row>
    <row r="41" spans="2:11" ht="15.6" x14ac:dyDescent="0.3">
      <c r="B41" s="8" t="s">
        <v>288</v>
      </c>
      <c r="C41" s="4">
        <v>54</v>
      </c>
      <c r="D41" s="26">
        <f t="shared" si="0"/>
        <v>16.2</v>
      </c>
      <c r="E41" s="5">
        <v>80</v>
      </c>
      <c r="F41" s="9">
        <f t="shared" si="4"/>
        <v>24</v>
      </c>
      <c r="G41" s="5">
        <v>6</v>
      </c>
      <c r="H41" s="9">
        <f t="shared" si="2"/>
        <v>30</v>
      </c>
      <c r="I41" s="5">
        <v>10</v>
      </c>
      <c r="J41" s="10">
        <f t="shared" si="3"/>
        <v>80.2</v>
      </c>
    </row>
    <row r="42" spans="2:11" ht="15.6" x14ac:dyDescent="0.3">
      <c r="B42" s="8" t="s">
        <v>274</v>
      </c>
      <c r="C42" s="4">
        <v>31</v>
      </c>
      <c r="D42" s="26">
        <f t="shared" si="0"/>
        <v>9.2999999999999989</v>
      </c>
      <c r="E42" s="5">
        <v>85</v>
      </c>
      <c r="F42" s="9">
        <f t="shared" si="4"/>
        <v>25.5</v>
      </c>
      <c r="G42" s="5">
        <v>5</v>
      </c>
      <c r="H42" s="9">
        <f t="shared" si="2"/>
        <v>25</v>
      </c>
      <c r="I42" s="5">
        <v>10</v>
      </c>
      <c r="J42" s="10">
        <f t="shared" si="3"/>
        <v>69.8</v>
      </c>
    </row>
    <row r="43" spans="2:11" ht="15.6" x14ac:dyDescent="0.3">
      <c r="B43" s="8" t="s">
        <v>299</v>
      </c>
      <c r="C43" s="4">
        <v>53</v>
      </c>
      <c r="D43" s="26">
        <f t="shared" si="0"/>
        <v>15.899999999999999</v>
      </c>
      <c r="E43" s="5">
        <v>50</v>
      </c>
      <c r="F43" s="9">
        <f t="shared" si="4"/>
        <v>15</v>
      </c>
      <c r="G43" s="5">
        <v>0</v>
      </c>
      <c r="H43" s="9">
        <f t="shared" si="2"/>
        <v>0</v>
      </c>
      <c r="I43" s="5">
        <v>9</v>
      </c>
      <c r="J43" s="10">
        <f t="shared" si="3"/>
        <v>39.9</v>
      </c>
    </row>
    <row r="44" spans="2:11" ht="15.6" x14ac:dyDescent="0.3">
      <c r="B44" s="8" t="s">
        <v>290</v>
      </c>
      <c r="C44" s="4">
        <v>54</v>
      </c>
      <c r="D44" s="26">
        <f t="shared" si="0"/>
        <v>16.2</v>
      </c>
      <c r="E44" s="5">
        <v>90</v>
      </c>
      <c r="F44" s="9">
        <f t="shared" si="4"/>
        <v>27</v>
      </c>
      <c r="G44" s="5">
        <v>6</v>
      </c>
      <c r="H44" s="9">
        <f t="shared" si="2"/>
        <v>30</v>
      </c>
      <c r="I44" s="5">
        <v>10</v>
      </c>
      <c r="J44" s="10">
        <f t="shared" si="3"/>
        <v>83.2</v>
      </c>
    </row>
    <row r="45" spans="2:11" ht="15.6" x14ac:dyDescent="0.3">
      <c r="B45" s="8" t="s">
        <v>285</v>
      </c>
      <c r="C45" s="4"/>
      <c r="D45" s="26">
        <f t="shared" si="0"/>
        <v>0</v>
      </c>
      <c r="E45" s="5"/>
      <c r="F45" s="9">
        <f t="shared" si="4"/>
        <v>0</v>
      </c>
      <c r="G45" s="5">
        <v>2</v>
      </c>
      <c r="H45" s="9">
        <f t="shared" si="2"/>
        <v>10</v>
      </c>
      <c r="I45" s="5">
        <v>9</v>
      </c>
      <c r="J45" s="10">
        <f t="shared" si="3"/>
        <v>19</v>
      </c>
    </row>
    <row r="46" spans="2:11" ht="15.6" x14ac:dyDescent="0.3">
      <c r="B46" s="8" t="s">
        <v>280</v>
      </c>
      <c r="C46" s="4">
        <v>54</v>
      </c>
      <c r="D46" s="26">
        <f t="shared" si="0"/>
        <v>16.2</v>
      </c>
      <c r="E46" s="5"/>
      <c r="F46" s="9">
        <f t="shared" si="4"/>
        <v>0</v>
      </c>
      <c r="G46" s="5">
        <v>5</v>
      </c>
      <c r="H46" s="9">
        <f t="shared" si="2"/>
        <v>25</v>
      </c>
      <c r="I46" s="5">
        <v>10</v>
      </c>
      <c r="J46" s="10">
        <f t="shared" si="3"/>
        <v>51.2</v>
      </c>
    </row>
    <row r="47" spans="2:11" ht="15.6" x14ac:dyDescent="0.3">
      <c r="B47" s="8" t="s">
        <v>273</v>
      </c>
      <c r="C47" s="4"/>
      <c r="D47" s="26">
        <f t="shared" si="0"/>
        <v>0</v>
      </c>
      <c r="E47" s="5"/>
      <c r="F47" s="9">
        <f t="shared" si="4"/>
        <v>0</v>
      </c>
      <c r="G47" s="5">
        <v>6</v>
      </c>
      <c r="H47" s="9">
        <f t="shared" si="2"/>
        <v>30</v>
      </c>
      <c r="I47" s="5">
        <v>10</v>
      </c>
      <c r="J47" s="10">
        <f t="shared" si="3"/>
        <v>40</v>
      </c>
    </row>
    <row r="48" spans="2:11" ht="15.6" x14ac:dyDescent="0.3">
      <c r="B48" s="8" t="s">
        <v>289</v>
      </c>
      <c r="C48" s="4">
        <v>74</v>
      </c>
      <c r="D48" s="26">
        <f t="shared" si="0"/>
        <v>22.2</v>
      </c>
      <c r="E48" s="5">
        <v>100</v>
      </c>
      <c r="F48" s="9">
        <f t="shared" si="4"/>
        <v>30</v>
      </c>
      <c r="G48" s="5">
        <v>6</v>
      </c>
      <c r="H48" s="9">
        <f t="shared" si="2"/>
        <v>30</v>
      </c>
      <c r="I48" s="5">
        <v>10</v>
      </c>
      <c r="J48" s="10">
        <f t="shared" si="3"/>
        <v>92.2</v>
      </c>
    </row>
  </sheetData>
  <autoFilter ref="B2:K48">
    <filterColumn colId="1" showButton="0"/>
    <filterColumn colId="3" showButton="0"/>
    <filterColumn colId="5" showButton="0"/>
    <sortState ref="B3:K48">
      <sortCondition ref="B2:B48"/>
    </sortState>
  </autoFilter>
  <mergeCells count="3"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42"/>
  <sheetViews>
    <sheetView topLeftCell="A17" workbookViewId="0">
      <selection activeCell="G22" sqref="G22"/>
    </sheetView>
  </sheetViews>
  <sheetFormatPr baseColWidth="10" defaultRowHeight="14.4" x14ac:dyDescent="0.3"/>
  <cols>
    <col min="2" max="2" width="16.44140625" customWidth="1"/>
    <col min="3" max="3" width="3.5546875" style="15" customWidth="1"/>
    <col min="4" max="4" width="17.5546875" style="22" customWidth="1"/>
    <col min="5" max="5" width="76.88671875" customWidth="1"/>
  </cols>
  <sheetData>
    <row r="3" spans="3:5" ht="41.4" customHeight="1" x14ac:dyDescent="0.3">
      <c r="C3" s="17">
        <v>1</v>
      </c>
      <c r="D3" s="18" t="s">
        <v>235</v>
      </c>
      <c r="E3" s="21" t="s">
        <v>243</v>
      </c>
    </row>
    <row r="4" spans="3:5" ht="34.799999999999997" customHeight="1" x14ac:dyDescent="0.3">
      <c r="C4" s="17">
        <v>2</v>
      </c>
      <c r="D4" s="18" t="s">
        <v>265</v>
      </c>
      <c r="E4" s="20" t="s">
        <v>248</v>
      </c>
    </row>
    <row r="5" spans="3:5" ht="42.6" customHeight="1" x14ac:dyDescent="0.3">
      <c r="C5" s="17">
        <v>3</v>
      </c>
      <c r="D5" s="18" t="s">
        <v>233</v>
      </c>
      <c r="E5" s="20" t="s">
        <v>244</v>
      </c>
    </row>
    <row r="6" spans="3:5" ht="43.2" x14ac:dyDescent="0.3">
      <c r="C6" s="17">
        <v>4</v>
      </c>
      <c r="D6" s="19" t="s">
        <v>238</v>
      </c>
      <c r="E6" s="20" t="s">
        <v>252</v>
      </c>
    </row>
    <row r="7" spans="3:5" ht="43.2" customHeight="1" x14ac:dyDescent="0.3">
      <c r="C7" s="17">
        <v>5</v>
      </c>
      <c r="D7" s="19" t="s">
        <v>239</v>
      </c>
      <c r="E7" s="20" t="s">
        <v>246</v>
      </c>
    </row>
    <row r="8" spans="3:5" ht="28.8" x14ac:dyDescent="0.3">
      <c r="C8" s="17">
        <v>6</v>
      </c>
      <c r="D8" s="19" t="s">
        <v>237</v>
      </c>
      <c r="E8" s="21" t="s">
        <v>245</v>
      </c>
    </row>
    <row r="9" spans="3:5" ht="28.8" x14ac:dyDescent="0.3">
      <c r="C9" s="17">
        <v>7</v>
      </c>
      <c r="D9" s="18" t="s">
        <v>236</v>
      </c>
      <c r="E9" s="20" t="s">
        <v>249</v>
      </c>
    </row>
    <row r="10" spans="3:5" ht="28.8" x14ac:dyDescent="0.3">
      <c r="C10" s="17">
        <v>8</v>
      </c>
      <c r="D10" s="19" t="s">
        <v>242</v>
      </c>
      <c r="E10" s="20" t="s">
        <v>247</v>
      </c>
    </row>
    <row r="11" spans="3:5" ht="28.8" x14ac:dyDescent="0.3">
      <c r="C11" s="17">
        <v>9</v>
      </c>
      <c r="D11" s="19" t="s">
        <v>240</v>
      </c>
      <c r="E11" s="20" t="s">
        <v>250</v>
      </c>
    </row>
    <row r="12" spans="3:5" ht="28.8" x14ac:dyDescent="0.3">
      <c r="C12" s="17">
        <v>10</v>
      </c>
      <c r="D12" s="19" t="s">
        <v>241</v>
      </c>
      <c r="E12" s="20" t="s">
        <v>251</v>
      </c>
    </row>
    <row r="13" spans="3:5" ht="43.2" x14ac:dyDescent="0.3">
      <c r="C13" s="17">
        <v>11</v>
      </c>
      <c r="D13" s="18" t="s">
        <v>234</v>
      </c>
      <c r="E13" s="20" t="s">
        <v>264</v>
      </c>
    </row>
    <row r="18" spans="3:5" ht="28.8" x14ac:dyDescent="0.3">
      <c r="C18" s="17">
        <v>1</v>
      </c>
      <c r="D18" s="19" t="s">
        <v>318</v>
      </c>
      <c r="E18" s="16" t="s">
        <v>322</v>
      </c>
    </row>
    <row r="19" spans="3:5" ht="28.8" x14ac:dyDescent="0.3">
      <c r="C19" s="17">
        <v>2</v>
      </c>
      <c r="D19" s="19" t="s">
        <v>316</v>
      </c>
      <c r="E19" s="16" t="s">
        <v>320</v>
      </c>
    </row>
    <row r="20" spans="3:5" ht="28.8" x14ac:dyDescent="0.3">
      <c r="C20" s="17">
        <v>3</v>
      </c>
      <c r="D20" s="19" t="s">
        <v>315</v>
      </c>
      <c r="E20" s="16" t="s">
        <v>321</v>
      </c>
    </row>
    <row r="21" spans="3:5" ht="28.8" x14ac:dyDescent="0.3">
      <c r="C21" s="17">
        <v>4</v>
      </c>
      <c r="D21" s="19" t="s">
        <v>313</v>
      </c>
      <c r="E21" s="16" t="s">
        <v>324</v>
      </c>
    </row>
    <row r="22" spans="3:5" ht="28.8" x14ac:dyDescent="0.3">
      <c r="C22" s="17">
        <v>5</v>
      </c>
      <c r="D22" s="19" t="s">
        <v>319</v>
      </c>
      <c r="E22" s="16" t="s">
        <v>323</v>
      </c>
    </row>
    <row r="23" spans="3:5" ht="28.8" x14ac:dyDescent="0.3">
      <c r="C23" s="17">
        <v>6</v>
      </c>
      <c r="D23" s="19" t="s">
        <v>314</v>
      </c>
      <c r="E23" s="16" t="s">
        <v>317</v>
      </c>
    </row>
    <row r="28" spans="3:5" ht="28.8" x14ac:dyDescent="0.3">
      <c r="C28" s="17" t="s">
        <v>253</v>
      </c>
      <c r="D28" s="19" t="s">
        <v>239</v>
      </c>
      <c r="E28" s="20" t="s">
        <v>249</v>
      </c>
    </row>
    <row r="29" spans="3:5" ht="28.8" x14ac:dyDescent="0.3">
      <c r="C29" s="17" t="s">
        <v>254</v>
      </c>
      <c r="D29" s="18" t="s">
        <v>235</v>
      </c>
      <c r="E29" s="20" t="s">
        <v>247</v>
      </c>
    </row>
    <row r="30" spans="3:5" ht="28.8" x14ac:dyDescent="0.3">
      <c r="C30" s="17" t="s">
        <v>255</v>
      </c>
      <c r="D30" s="19" t="s">
        <v>237</v>
      </c>
      <c r="E30" s="20" t="s">
        <v>251</v>
      </c>
    </row>
    <row r="31" spans="3:5" ht="28.8" x14ac:dyDescent="0.3">
      <c r="C31" s="17" t="s">
        <v>256</v>
      </c>
      <c r="D31" s="18" t="s">
        <v>236</v>
      </c>
      <c r="E31" s="20" t="s">
        <v>244</v>
      </c>
    </row>
    <row r="32" spans="3:5" ht="28.8" x14ac:dyDescent="0.3">
      <c r="C32" s="17" t="s">
        <v>257</v>
      </c>
      <c r="D32" s="18" t="s">
        <v>265</v>
      </c>
      <c r="E32" s="20" t="s">
        <v>246</v>
      </c>
    </row>
    <row r="33" spans="3:5" ht="28.8" x14ac:dyDescent="0.3">
      <c r="C33" s="17" t="s">
        <v>258</v>
      </c>
      <c r="D33" s="19" t="s">
        <v>242</v>
      </c>
      <c r="E33" s="21" t="s">
        <v>245</v>
      </c>
    </row>
    <row r="34" spans="3:5" ht="43.2" x14ac:dyDescent="0.3">
      <c r="C34" s="17" t="s">
        <v>259</v>
      </c>
      <c r="D34" s="19" t="s">
        <v>238</v>
      </c>
      <c r="E34" s="20" t="s">
        <v>252</v>
      </c>
    </row>
    <row r="35" spans="3:5" ht="43.2" x14ac:dyDescent="0.3">
      <c r="C35" s="17" t="s">
        <v>260</v>
      </c>
      <c r="E35" s="21" t="s">
        <v>243</v>
      </c>
    </row>
    <row r="36" spans="3:5" x14ac:dyDescent="0.3">
      <c r="C36" s="17" t="s">
        <v>261</v>
      </c>
      <c r="D36" s="18" t="s">
        <v>233</v>
      </c>
    </row>
    <row r="37" spans="3:5" ht="28.8" x14ac:dyDescent="0.3">
      <c r="C37" s="17" t="s">
        <v>262</v>
      </c>
      <c r="D37" s="19" t="s">
        <v>241</v>
      </c>
      <c r="E37" s="20" t="s">
        <v>250</v>
      </c>
    </row>
    <row r="38" spans="3:5" ht="28.8" x14ac:dyDescent="0.3">
      <c r="C38" s="17" t="s">
        <v>263</v>
      </c>
      <c r="D38" s="19" t="s">
        <v>240</v>
      </c>
      <c r="E38" s="20" t="s">
        <v>248</v>
      </c>
    </row>
    <row r="42" spans="3:5" ht="43.2" x14ac:dyDescent="0.3">
      <c r="D42" s="18" t="s">
        <v>234</v>
      </c>
      <c r="E42" s="20" t="s">
        <v>264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7"/>
  <sheetViews>
    <sheetView topLeftCell="B16" zoomScale="70" zoomScaleNormal="70" workbookViewId="0">
      <selection activeCell="E37" sqref="E37"/>
    </sheetView>
  </sheetViews>
  <sheetFormatPr baseColWidth="10" defaultRowHeight="14.4" x14ac:dyDescent="0.3"/>
  <cols>
    <col min="2" max="2" width="38.6640625" customWidth="1"/>
    <col min="3" max="4" width="11.5546875" style="3" customWidth="1"/>
    <col min="5" max="6" width="11.5546875" customWidth="1"/>
    <col min="9" max="9" width="13.88671875" bestFit="1" customWidth="1"/>
  </cols>
  <sheetData>
    <row r="2" spans="2:11" x14ac:dyDescent="0.3">
      <c r="B2" s="5" t="s">
        <v>45</v>
      </c>
      <c r="C2" s="37" t="s">
        <v>44</v>
      </c>
      <c r="D2" s="37"/>
      <c r="E2" s="37" t="s">
        <v>46</v>
      </c>
      <c r="F2" s="37"/>
      <c r="G2" s="37" t="s">
        <v>47</v>
      </c>
      <c r="H2" s="37"/>
      <c r="I2" s="5" t="s">
        <v>48</v>
      </c>
      <c r="J2" s="5" t="s">
        <v>49</v>
      </c>
    </row>
    <row r="3" spans="2:11" ht="15.6" x14ac:dyDescent="0.3">
      <c r="B3" s="8" t="s">
        <v>193</v>
      </c>
      <c r="C3" s="6">
        <v>60</v>
      </c>
      <c r="D3" s="6">
        <f t="shared" ref="D3:D47" si="0">+(30/100)*C3</f>
        <v>18</v>
      </c>
      <c r="E3" s="5">
        <v>80</v>
      </c>
      <c r="F3" s="5">
        <f t="shared" ref="F3:F47" si="1">+(30/100)*E3</f>
        <v>24</v>
      </c>
      <c r="G3" s="5">
        <v>7</v>
      </c>
      <c r="H3" s="9">
        <f t="shared" ref="H3:H47" si="2">+(30/7)*G3</f>
        <v>30</v>
      </c>
      <c r="I3" s="9">
        <v>10</v>
      </c>
      <c r="J3" s="10">
        <f>+D3+F3+H3+I3</f>
        <v>82</v>
      </c>
    </row>
    <row r="4" spans="2:11" ht="15.6" x14ac:dyDescent="0.3">
      <c r="B4" s="8" t="s">
        <v>214</v>
      </c>
      <c r="C4" s="6">
        <v>81</v>
      </c>
      <c r="D4" s="34">
        <f t="shared" si="0"/>
        <v>24.3</v>
      </c>
      <c r="E4" s="5">
        <v>80</v>
      </c>
      <c r="F4" s="5">
        <f t="shared" si="1"/>
        <v>24</v>
      </c>
      <c r="G4" s="5">
        <v>7</v>
      </c>
      <c r="H4" s="9">
        <f t="shared" si="2"/>
        <v>30</v>
      </c>
      <c r="I4" s="9">
        <v>10</v>
      </c>
      <c r="J4" s="10">
        <f t="shared" ref="J4:J47" si="3">+D4+F4+H4+I4</f>
        <v>88.3</v>
      </c>
    </row>
    <row r="5" spans="2:11" ht="15.6" x14ac:dyDescent="0.3">
      <c r="B5" s="8" t="s">
        <v>222</v>
      </c>
      <c r="C5" s="6">
        <v>80</v>
      </c>
      <c r="D5" s="34">
        <f t="shared" si="0"/>
        <v>24</v>
      </c>
      <c r="E5" s="5"/>
      <c r="F5" s="5">
        <f t="shared" si="1"/>
        <v>0</v>
      </c>
      <c r="G5" s="5"/>
      <c r="H5" s="9">
        <f t="shared" si="2"/>
        <v>0</v>
      </c>
      <c r="I5" s="9">
        <v>8</v>
      </c>
      <c r="J5" s="10">
        <f t="shared" si="3"/>
        <v>32</v>
      </c>
    </row>
    <row r="6" spans="2:11" ht="15.6" x14ac:dyDescent="0.3">
      <c r="B6" s="8" t="s">
        <v>198</v>
      </c>
      <c r="C6" s="11">
        <v>72</v>
      </c>
      <c r="D6" s="34">
        <f t="shared" si="0"/>
        <v>21.599999999999998</v>
      </c>
      <c r="E6" s="12">
        <v>70</v>
      </c>
      <c r="F6" s="12">
        <f t="shared" si="1"/>
        <v>21</v>
      </c>
      <c r="G6" s="12">
        <v>2</v>
      </c>
      <c r="H6" s="13">
        <f t="shared" si="2"/>
        <v>8.5714285714285712</v>
      </c>
      <c r="I6" s="13">
        <v>10</v>
      </c>
      <c r="J6" s="14">
        <f t="shared" si="3"/>
        <v>61.171428571428564</v>
      </c>
    </row>
    <row r="7" spans="2:11" ht="15.6" x14ac:dyDescent="0.3">
      <c r="B7" s="2" t="s">
        <v>224</v>
      </c>
      <c r="C7" s="6">
        <v>31</v>
      </c>
      <c r="D7" s="34">
        <f t="shared" si="0"/>
        <v>9.2999999999999989</v>
      </c>
      <c r="E7" s="5"/>
      <c r="F7" s="5">
        <f t="shared" si="1"/>
        <v>0</v>
      </c>
      <c r="G7" s="5">
        <v>0</v>
      </c>
      <c r="H7" s="9">
        <f t="shared" si="2"/>
        <v>0</v>
      </c>
      <c r="I7" s="9">
        <v>4</v>
      </c>
      <c r="J7" s="10">
        <f t="shared" si="3"/>
        <v>13.299999999999999</v>
      </c>
    </row>
    <row r="8" spans="2:11" ht="15.6" x14ac:dyDescent="0.3">
      <c r="B8" s="8" t="s">
        <v>200</v>
      </c>
      <c r="C8" s="6">
        <v>30</v>
      </c>
      <c r="D8" s="35">
        <f t="shared" si="0"/>
        <v>9</v>
      </c>
      <c r="E8" s="5">
        <v>35</v>
      </c>
      <c r="F8" s="5">
        <f t="shared" si="1"/>
        <v>10.5</v>
      </c>
      <c r="G8" s="5">
        <v>4</v>
      </c>
      <c r="H8" s="9">
        <f t="shared" si="2"/>
        <v>17.142857142857142</v>
      </c>
      <c r="I8" s="9">
        <v>5</v>
      </c>
      <c r="J8" s="10">
        <f t="shared" si="3"/>
        <v>41.642857142857139</v>
      </c>
    </row>
    <row r="9" spans="2:11" ht="15.6" x14ac:dyDescent="0.3">
      <c r="B9" s="8" t="s">
        <v>218</v>
      </c>
      <c r="C9" s="6">
        <v>40</v>
      </c>
      <c r="D9" s="34">
        <f t="shared" si="0"/>
        <v>12</v>
      </c>
      <c r="E9" s="5">
        <v>80</v>
      </c>
      <c r="F9" s="5">
        <f t="shared" si="1"/>
        <v>24</v>
      </c>
      <c r="G9" s="5">
        <v>5</v>
      </c>
      <c r="H9" s="9">
        <f t="shared" si="2"/>
        <v>21.428571428571427</v>
      </c>
      <c r="I9" s="9">
        <v>9</v>
      </c>
      <c r="J9" s="10">
        <f t="shared" si="3"/>
        <v>66.428571428571431</v>
      </c>
    </row>
    <row r="10" spans="2:11" ht="15.6" x14ac:dyDescent="0.3">
      <c r="B10" s="8" t="s">
        <v>190</v>
      </c>
      <c r="C10" s="6">
        <v>81</v>
      </c>
      <c r="D10" s="34">
        <f t="shared" si="0"/>
        <v>24.3</v>
      </c>
      <c r="E10" s="5">
        <v>70</v>
      </c>
      <c r="F10" s="5">
        <f t="shared" si="1"/>
        <v>21</v>
      </c>
      <c r="G10" s="5">
        <v>7</v>
      </c>
      <c r="H10" s="9">
        <f t="shared" si="2"/>
        <v>30</v>
      </c>
      <c r="I10" s="9">
        <v>10</v>
      </c>
      <c r="J10" s="10">
        <f t="shared" si="3"/>
        <v>85.3</v>
      </c>
    </row>
    <row r="11" spans="2:11" ht="15.6" x14ac:dyDescent="0.3">
      <c r="B11" s="8" t="s">
        <v>225</v>
      </c>
      <c r="C11" s="6">
        <v>101</v>
      </c>
      <c r="D11" s="34">
        <f t="shared" si="0"/>
        <v>30.299999999999997</v>
      </c>
      <c r="E11" s="5">
        <v>35</v>
      </c>
      <c r="F11" s="5">
        <f t="shared" si="1"/>
        <v>10.5</v>
      </c>
      <c r="G11" s="5">
        <v>4</v>
      </c>
      <c r="H11" s="9">
        <f t="shared" si="2"/>
        <v>17.142857142857142</v>
      </c>
      <c r="I11" s="9">
        <v>5</v>
      </c>
      <c r="J11" s="10">
        <f t="shared" si="3"/>
        <v>62.942857142857136</v>
      </c>
    </row>
    <row r="12" spans="2:11" ht="15.6" x14ac:dyDescent="0.3">
      <c r="B12" s="8" t="s">
        <v>232</v>
      </c>
      <c r="C12" s="6"/>
      <c r="D12" s="34">
        <f t="shared" si="0"/>
        <v>0</v>
      </c>
      <c r="E12" s="5"/>
      <c r="F12" s="5">
        <f t="shared" si="1"/>
        <v>0</v>
      </c>
      <c r="G12" s="5">
        <v>0</v>
      </c>
      <c r="H12" s="9">
        <f t="shared" si="2"/>
        <v>0</v>
      </c>
      <c r="I12" s="9">
        <v>10</v>
      </c>
      <c r="J12" s="10">
        <f t="shared" si="3"/>
        <v>10</v>
      </c>
    </row>
    <row r="13" spans="2:11" ht="15.6" x14ac:dyDescent="0.3">
      <c r="B13" s="8" t="s">
        <v>213</v>
      </c>
      <c r="C13" s="6">
        <v>81</v>
      </c>
      <c r="D13" s="34">
        <f t="shared" si="0"/>
        <v>24.3</v>
      </c>
      <c r="E13" s="5">
        <v>100</v>
      </c>
      <c r="F13" s="5">
        <f t="shared" si="1"/>
        <v>30</v>
      </c>
      <c r="G13" s="5">
        <v>5</v>
      </c>
      <c r="H13" s="9">
        <f t="shared" si="2"/>
        <v>21.428571428571427</v>
      </c>
      <c r="I13" s="9">
        <v>9</v>
      </c>
      <c r="J13" s="10">
        <f t="shared" si="3"/>
        <v>84.728571428571428</v>
      </c>
    </row>
    <row r="14" spans="2:11" ht="15.6" x14ac:dyDescent="0.3">
      <c r="B14" s="8" t="s">
        <v>207</v>
      </c>
      <c r="C14" s="6">
        <v>1</v>
      </c>
      <c r="D14" s="34">
        <f t="shared" si="0"/>
        <v>0.3</v>
      </c>
      <c r="E14" s="5">
        <v>35</v>
      </c>
      <c r="F14" s="5">
        <f t="shared" si="1"/>
        <v>10.5</v>
      </c>
      <c r="G14" s="5">
        <v>3.5</v>
      </c>
      <c r="H14" s="9">
        <f t="shared" si="2"/>
        <v>15</v>
      </c>
      <c r="I14" s="9">
        <v>9</v>
      </c>
      <c r="J14" s="10">
        <f t="shared" si="3"/>
        <v>34.799999999999997</v>
      </c>
    </row>
    <row r="15" spans="2:11" ht="15.6" x14ac:dyDescent="0.3">
      <c r="B15" s="1" t="s">
        <v>325</v>
      </c>
      <c r="C15" s="6">
        <v>42</v>
      </c>
      <c r="D15" s="34">
        <f t="shared" si="0"/>
        <v>12.6</v>
      </c>
      <c r="E15" s="5">
        <v>80</v>
      </c>
      <c r="F15" s="5">
        <f t="shared" si="1"/>
        <v>24</v>
      </c>
      <c r="G15" s="5">
        <v>6</v>
      </c>
      <c r="H15" s="9">
        <f t="shared" si="2"/>
        <v>25.714285714285715</v>
      </c>
      <c r="I15" s="9">
        <v>8.5</v>
      </c>
      <c r="J15" s="10">
        <f t="shared" si="3"/>
        <v>70.814285714285717</v>
      </c>
    </row>
    <row r="16" spans="2:11" ht="15.6" x14ac:dyDescent="0.3">
      <c r="B16" s="8" t="s">
        <v>203</v>
      </c>
      <c r="C16" s="6">
        <v>101</v>
      </c>
      <c r="D16" s="34">
        <f t="shared" si="0"/>
        <v>30.299999999999997</v>
      </c>
      <c r="E16" s="5">
        <v>100</v>
      </c>
      <c r="F16" s="5">
        <f t="shared" si="1"/>
        <v>30</v>
      </c>
      <c r="G16" s="5">
        <v>6</v>
      </c>
      <c r="H16" s="9">
        <f t="shared" si="2"/>
        <v>25.714285714285715</v>
      </c>
      <c r="I16" s="9">
        <v>7</v>
      </c>
      <c r="J16" s="10">
        <f t="shared" si="3"/>
        <v>93.014285714285705</v>
      </c>
      <c r="K16">
        <v>1</v>
      </c>
    </row>
    <row r="17" spans="2:11" ht="15.6" x14ac:dyDescent="0.3">
      <c r="B17" s="8" t="s">
        <v>191</v>
      </c>
      <c r="C17" s="6">
        <v>61</v>
      </c>
      <c r="D17" s="34">
        <f t="shared" si="0"/>
        <v>18.3</v>
      </c>
      <c r="E17" s="5">
        <v>88</v>
      </c>
      <c r="F17" s="5">
        <f t="shared" si="1"/>
        <v>26.4</v>
      </c>
      <c r="G17" s="5">
        <v>7</v>
      </c>
      <c r="H17" s="9">
        <f t="shared" si="2"/>
        <v>30</v>
      </c>
      <c r="I17" s="9">
        <v>10</v>
      </c>
      <c r="J17" s="10">
        <f t="shared" si="3"/>
        <v>84.7</v>
      </c>
    </row>
    <row r="18" spans="2:11" ht="15.6" x14ac:dyDescent="0.3">
      <c r="B18" s="8" t="s">
        <v>199</v>
      </c>
      <c r="C18" s="6">
        <v>40</v>
      </c>
      <c r="D18" s="35">
        <f t="shared" si="0"/>
        <v>12</v>
      </c>
      <c r="E18" s="5"/>
      <c r="F18" s="5">
        <f t="shared" si="1"/>
        <v>0</v>
      </c>
      <c r="G18" s="5">
        <v>2</v>
      </c>
      <c r="H18" s="36">
        <f t="shared" si="2"/>
        <v>8.5714285714285712</v>
      </c>
      <c r="I18" s="9">
        <v>7.5</v>
      </c>
      <c r="J18" s="10">
        <f t="shared" si="3"/>
        <v>28.071428571428569</v>
      </c>
    </row>
    <row r="19" spans="2:11" ht="15.6" x14ac:dyDescent="0.3">
      <c r="B19" s="8" t="s">
        <v>208</v>
      </c>
      <c r="C19" s="6">
        <v>100</v>
      </c>
      <c r="D19" s="34">
        <f t="shared" si="0"/>
        <v>30</v>
      </c>
      <c r="E19" s="5">
        <v>35</v>
      </c>
      <c r="F19" s="5">
        <f t="shared" si="1"/>
        <v>10.5</v>
      </c>
      <c r="G19" s="5">
        <v>5</v>
      </c>
      <c r="H19" s="9">
        <f t="shared" si="2"/>
        <v>21.428571428571427</v>
      </c>
      <c r="I19" s="9">
        <v>9</v>
      </c>
      <c r="J19" s="10">
        <f t="shared" si="3"/>
        <v>70.928571428571431</v>
      </c>
    </row>
    <row r="20" spans="2:11" ht="15.6" x14ac:dyDescent="0.3">
      <c r="B20" s="8" t="s">
        <v>209</v>
      </c>
      <c r="C20" s="6">
        <v>101</v>
      </c>
      <c r="D20" s="34">
        <f t="shared" si="0"/>
        <v>30.299999999999997</v>
      </c>
      <c r="E20" s="5">
        <v>98</v>
      </c>
      <c r="F20" s="5">
        <f t="shared" si="1"/>
        <v>29.4</v>
      </c>
      <c r="G20" s="5">
        <v>7</v>
      </c>
      <c r="H20" s="9">
        <f t="shared" si="2"/>
        <v>30</v>
      </c>
      <c r="I20" s="9"/>
      <c r="J20" s="10">
        <f t="shared" si="3"/>
        <v>89.699999999999989</v>
      </c>
      <c r="K20" t="s">
        <v>230</v>
      </c>
    </row>
    <row r="21" spans="2:11" ht="15.6" x14ac:dyDescent="0.3">
      <c r="B21" s="8" t="s">
        <v>204</v>
      </c>
      <c r="C21" s="6"/>
      <c r="D21" s="34">
        <f t="shared" si="0"/>
        <v>0</v>
      </c>
      <c r="E21" s="5"/>
      <c r="F21" s="5">
        <f t="shared" si="1"/>
        <v>0</v>
      </c>
      <c r="G21" s="5"/>
      <c r="H21" s="9">
        <f t="shared" si="2"/>
        <v>0</v>
      </c>
      <c r="I21" s="9">
        <v>0</v>
      </c>
      <c r="J21" s="10">
        <f t="shared" si="3"/>
        <v>0</v>
      </c>
    </row>
    <row r="22" spans="2:11" ht="15.6" x14ac:dyDescent="0.3">
      <c r="B22" s="8" t="s">
        <v>326</v>
      </c>
      <c r="C22" s="34">
        <v>100</v>
      </c>
      <c r="D22" s="34">
        <f t="shared" si="0"/>
        <v>30</v>
      </c>
      <c r="E22" s="5"/>
      <c r="F22" s="5">
        <f t="shared" si="1"/>
        <v>0</v>
      </c>
      <c r="G22" s="5"/>
      <c r="H22" s="9">
        <f t="shared" si="2"/>
        <v>0</v>
      </c>
      <c r="I22" s="9">
        <v>0</v>
      </c>
      <c r="J22" s="10">
        <f t="shared" si="3"/>
        <v>30</v>
      </c>
    </row>
    <row r="23" spans="2:11" ht="15.6" x14ac:dyDescent="0.3">
      <c r="B23" s="8" t="s">
        <v>196</v>
      </c>
      <c r="C23" s="6">
        <v>91</v>
      </c>
      <c r="D23" s="34">
        <f t="shared" si="0"/>
        <v>27.3</v>
      </c>
      <c r="E23" s="5">
        <v>95</v>
      </c>
      <c r="F23" s="5">
        <f t="shared" si="1"/>
        <v>28.5</v>
      </c>
      <c r="G23" s="5">
        <v>7</v>
      </c>
      <c r="H23" s="9">
        <f t="shared" si="2"/>
        <v>30</v>
      </c>
      <c r="I23" s="9">
        <v>9.5</v>
      </c>
      <c r="J23" s="10">
        <f t="shared" si="3"/>
        <v>95.3</v>
      </c>
    </row>
    <row r="24" spans="2:11" ht="15.6" x14ac:dyDescent="0.3">
      <c r="B24" s="8" t="s">
        <v>197</v>
      </c>
      <c r="C24" s="6">
        <v>75</v>
      </c>
      <c r="D24" s="34">
        <f t="shared" si="0"/>
        <v>22.5</v>
      </c>
      <c r="E24" s="5">
        <v>80</v>
      </c>
      <c r="F24" s="5">
        <f t="shared" si="1"/>
        <v>24</v>
      </c>
      <c r="G24" s="5">
        <v>6</v>
      </c>
      <c r="H24" s="9">
        <f t="shared" si="2"/>
        <v>25.714285714285715</v>
      </c>
      <c r="I24" s="9">
        <v>9</v>
      </c>
      <c r="J24" s="10">
        <f t="shared" si="3"/>
        <v>81.214285714285722</v>
      </c>
    </row>
    <row r="25" spans="2:11" ht="15.6" x14ac:dyDescent="0.3">
      <c r="B25" s="2" t="s">
        <v>212</v>
      </c>
      <c r="C25" s="6">
        <v>20</v>
      </c>
      <c r="D25" s="34">
        <f t="shared" si="0"/>
        <v>6</v>
      </c>
      <c r="E25" s="5"/>
      <c r="F25" s="5">
        <f t="shared" si="1"/>
        <v>0</v>
      </c>
      <c r="G25" s="5">
        <v>0</v>
      </c>
      <c r="H25" s="9">
        <f t="shared" si="2"/>
        <v>0</v>
      </c>
      <c r="I25" s="9">
        <v>4</v>
      </c>
      <c r="J25" s="10">
        <f t="shared" si="3"/>
        <v>10</v>
      </c>
    </row>
    <row r="26" spans="2:11" ht="15.6" x14ac:dyDescent="0.3">
      <c r="B26" s="8" t="s">
        <v>229</v>
      </c>
      <c r="C26" s="6">
        <v>82</v>
      </c>
      <c r="D26" s="34">
        <f t="shared" si="0"/>
        <v>24.599999999999998</v>
      </c>
      <c r="E26" s="5">
        <v>90</v>
      </c>
      <c r="F26" s="5">
        <f t="shared" si="1"/>
        <v>27</v>
      </c>
      <c r="G26" s="5">
        <v>7</v>
      </c>
      <c r="H26" s="9">
        <f t="shared" si="2"/>
        <v>30</v>
      </c>
      <c r="I26" s="9">
        <v>9.5</v>
      </c>
      <c r="J26" s="10">
        <f t="shared" si="3"/>
        <v>91.1</v>
      </c>
    </row>
    <row r="27" spans="2:11" ht="15.6" x14ac:dyDescent="0.3">
      <c r="B27" s="8" t="s">
        <v>227</v>
      </c>
      <c r="C27" s="6">
        <v>51</v>
      </c>
      <c r="D27" s="34">
        <f t="shared" si="0"/>
        <v>15.299999999999999</v>
      </c>
      <c r="E27" s="5">
        <v>35</v>
      </c>
      <c r="F27" s="5">
        <f t="shared" si="1"/>
        <v>10.5</v>
      </c>
      <c r="G27" s="5">
        <v>3</v>
      </c>
      <c r="H27" s="9">
        <f t="shared" si="2"/>
        <v>12.857142857142858</v>
      </c>
      <c r="I27" s="9">
        <v>8</v>
      </c>
      <c r="J27" s="10">
        <f t="shared" si="3"/>
        <v>46.657142857142858</v>
      </c>
    </row>
    <row r="28" spans="2:11" ht="15.6" x14ac:dyDescent="0.3">
      <c r="B28" s="8" t="s">
        <v>195</v>
      </c>
      <c r="C28" s="6">
        <v>60</v>
      </c>
      <c r="D28" s="34">
        <f t="shared" si="0"/>
        <v>18</v>
      </c>
      <c r="E28" s="5">
        <v>80</v>
      </c>
      <c r="F28" s="5">
        <f t="shared" si="1"/>
        <v>24</v>
      </c>
      <c r="G28" s="5">
        <v>7</v>
      </c>
      <c r="H28" s="9">
        <f t="shared" si="2"/>
        <v>30</v>
      </c>
      <c r="I28" s="9">
        <v>9</v>
      </c>
      <c r="J28" s="10">
        <f t="shared" si="3"/>
        <v>81</v>
      </c>
    </row>
    <row r="29" spans="2:11" ht="15.6" x14ac:dyDescent="0.3">
      <c r="B29" s="8" t="s">
        <v>194</v>
      </c>
      <c r="C29" s="6"/>
      <c r="D29" s="34">
        <f t="shared" si="0"/>
        <v>0</v>
      </c>
      <c r="E29" s="5">
        <v>0</v>
      </c>
      <c r="F29" s="5">
        <f t="shared" si="1"/>
        <v>0</v>
      </c>
      <c r="G29" s="5">
        <v>6</v>
      </c>
      <c r="H29" s="9">
        <f t="shared" si="2"/>
        <v>25.714285714285715</v>
      </c>
      <c r="I29" s="9">
        <v>8</v>
      </c>
      <c r="J29" s="10">
        <f t="shared" si="3"/>
        <v>33.714285714285715</v>
      </c>
    </row>
    <row r="30" spans="2:11" ht="15.6" x14ac:dyDescent="0.3">
      <c r="B30" s="8" t="s">
        <v>205</v>
      </c>
      <c r="C30" s="6">
        <v>101</v>
      </c>
      <c r="D30" s="34">
        <f t="shared" si="0"/>
        <v>30.299999999999997</v>
      </c>
      <c r="E30" s="5">
        <v>100</v>
      </c>
      <c r="F30" s="5">
        <f t="shared" si="1"/>
        <v>30</v>
      </c>
      <c r="G30" s="5">
        <v>7</v>
      </c>
      <c r="H30" s="9">
        <f t="shared" si="2"/>
        <v>30</v>
      </c>
      <c r="I30" s="9">
        <v>10</v>
      </c>
      <c r="J30" s="10">
        <f t="shared" si="3"/>
        <v>100.3</v>
      </c>
    </row>
    <row r="31" spans="2:11" ht="15.6" x14ac:dyDescent="0.3">
      <c r="B31" s="1" t="s">
        <v>219</v>
      </c>
      <c r="C31" s="6">
        <v>100</v>
      </c>
      <c r="D31" s="34">
        <f t="shared" si="0"/>
        <v>30</v>
      </c>
      <c r="E31" s="5">
        <v>95</v>
      </c>
      <c r="F31" s="5">
        <f t="shared" si="1"/>
        <v>28.5</v>
      </c>
      <c r="G31" s="5">
        <v>6</v>
      </c>
      <c r="H31" s="9">
        <f t="shared" si="2"/>
        <v>25.714285714285715</v>
      </c>
      <c r="I31" s="9">
        <v>10</v>
      </c>
      <c r="J31" s="10">
        <f t="shared" si="3"/>
        <v>94.214285714285722</v>
      </c>
      <c r="K31">
        <v>1</v>
      </c>
    </row>
    <row r="32" spans="2:11" ht="15.6" x14ac:dyDescent="0.3">
      <c r="B32" s="8" t="s">
        <v>228</v>
      </c>
      <c r="C32" s="6">
        <v>2</v>
      </c>
      <c r="D32" s="34">
        <f t="shared" si="0"/>
        <v>0.6</v>
      </c>
      <c r="E32" s="5"/>
      <c r="F32" s="5">
        <f t="shared" si="1"/>
        <v>0</v>
      </c>
      <c r="G32" s="5">
        <v>0</v>
      </c>
      <c r="H32" s="9">
        <f t="shared" si="2"/>
        <v>0</v>
      </c>
      <c r="I32" s="9">
        <v>4</v>
      </c>
      <c r="J32" s="10">
        <f t="shared" si="3"/>
        <v>4.5999999999999996</v>
      </c>
    </row>
    <row r="33" spans="2:18" ht="15.6" x14ac:dyDescent="0.3">
      <c r="B33" s="8" t="s">
        <v>216</v>
      </c>
      <c r="C33" s="6">
        <v>60</v>
      </c>
      <c r="D33" s="34">
        <f t="shared" si="0"/>
        <v>18</v>
      </c>
      <c r="E33" s="5">
        <v>80</v>
      </c>
      <c r="F33" s="5">
        <f t="shared" si="1"/>
        <v>24</v>
      </c>
      <c r="G33" s="5">
        <v>5</v>
      </c>
      <c r="H33" s="9">
        <f t="shared" si="2"/>
        <v>21.428571428571427</v>
      </c>
      <c r="I33" s="9">
        <v>8</v>
      </c>
      <c r="J33" s="10">
        <f t="shared" si="3"/>
        <v>71.428571428571431</v>
      </c>
    </row>
    <row r="34" spans="2:18" ht="15.6" x14ac:dyDescent="0.3">
      <c r="B34" s="8" t="s">
        <v>220</v>
      </c>
      <c r="C34" s="6">
        <v>102</v>
      </c>
      <c r="D34" s="34">
        <f t="shared" si="0"/>
        <v>30.599999999999998</v>
      </c>
      <c r="E34" s="5">
        <v>100</v>
      </c>
      <c r="F34" s="5">
        <f t="shared" si="1"/>
        <v>30</v>
      </c>
      <c r="G34" s="5">
        <v>6</v>
      </c>
      <c r="H34" s="9">
        <f t="shared" si="2"/>
        <v>25.714285714285715</v>
      </c>
      <c r="I34" s="9">
        <v>10</v>
      </c>
      <c r="J34" s="10">
        <f t="shared" si="3"/>
        <v>96.314285714285717</v>
      </c>
      <c r="K34">
        <v>1</v>
      </c>
      <c r="R34">
        <f>100/6</f>
        <v>16.666666666666668</v>
      </c>
    </row>
    <row r="35" spans="2:18" ht="15.6" x14ac:dyDescent="0.3">
      <c r="B35" s="8" t="s">
        <v>215</v>
      </c>
      <c r="C35" s="6">
        <v>50</v>
      </c>
      <c r="D35" s="34">
        <f t="shared" si="0"/>
        <v>15</v>
      </c>
      <c r="E35" s="5">
        <v>100</v>
      </c>
      <c r="F35" s="5">
        <f t="shared" si="1"/>
        <v>30</v>
      </c>
      <c r="G35" s="5">
        <v>4</v>
      </c>
      <c r="H35" s="9">
        <f t="shared" si="2"/>
        <v>17.142857142857142</v>
      </c>
      <c r="I35" s="9">
        <v>10</v>
      </c>
      <c r="J35" s="10">
        <f t="shared" si="3"/>
        <v>72.142857142857139</v>
      </c>
      <c r="K35">
        <v>1</v>
      </c>
      <c r="R35">
        <f>+R34*4.5</f>
        <v>75</v>
      </c>
    </row>
    <row r="36" spans="2:18" ht="15.6" x14ac:dyDescent="0.3">
      <c r="B36" s="8" t="s">
        <v>210</v>
      </c>
      <c r="C36" s="6">
        <v>2</v>
      </c>
      <c r="D36" s="34">
        <f t="shared" si="0"/>
        <v>0.6</v>
      </c>
      <c r="E36" s="5">
        <v>70</v>
      </c>
      <c r="F36" s="5">
        <f t="shared" si="1"/>
        <v>21</v>
      </c>
      <c r="G36" s="5">
        <v>7</v>
      </c>
      <c r="H36" s="9">
        <f t="shared" si="2"/>
        <v>30</v>
      </c>
      <c r="I36" s="9">
        <v>8.5</v>
      </c>
      <c r="J36" s="10">
        <f t="shared" si="3"/>
        <v>60.1</v>
      </c>
    </row>
    <row r="37" spans="2:18" ht="15.6" x14ac:dyDescent="0.3">
      <c r="B37" s="2" t="s">
        <v>202</v>
      </c>
      <c r="C37" s="6"/>
      <c r="D37" s="34">
        <f t="shared" si="0"/>
        <v>0</v>
      </c>
      <c r="E37" s="5">
        <v>75</v>
      </c>
      <c r="F37" s="5">
        <f t="shared" si="1"/>
        <v>22.5</v>
      </c>
      <c r="G37" s="5">
        <v>2</v>
      </c>
      <c r="H37" s="9">
        <f t="shared" si="2"/>
        <v>8.5714285714285712</v>
      </c>
      <c r="I37" s="9">
        <v>5</v>
      </c>
      <c r="J37" s="10">
        <f t="shared" si="3"/>
        <v>36.071428571428569</v>
      </c>
    </row>
    <row r="38" spans="2:18" ht="15.6" x14ac:dyDescent="0.3">
      <c r="B38" s="8" t="s">
        <v>211</v>
      </c>
      <c r="C38" s="6"/>
      <c r="D38" s="34">
        <f t="shared" si="0"/>
        <v>0</v>
      </c>
      <c r="E38" s="5">
        <v>80</v>
      </c>
      <c r="F38" s="5">
        <f t="shared" si="1"/>
        <v>24</v>
      </c>
      <c r="G38" s="5">
        <v>4</v>
      </c>
      <c r="H38" s="9">
        <f t="shared" si="2"/>
        <v>17.142857142857142</v>
      </c>
      <c r="I38" s="9">
        <v>9</v>
      </c>
      <c r="J38" s="10">
        <f t="shared" si="3"/>
        <v>50.142857142857139</v>
      </c>
    </row>
    <row r="39" spans="2:18" ht="15.6" x14ac:dyDescent="0.3">
      <c r="B39" s="8" t="s">
        <v>217</v>
      </c>
      <c r="C39" s="6">
        <v>71</v>
      </c>
      <c r="D39" s="34">
        <f t="shared" si="0"/>
        <v>21.3</v>
      </c>
      <c r="E39" s="5">
        <v>80</v>
      </c>
      <c r="F39" s="5">
        <f t="shared" si="1"/>
        <v>24</v>
      </c>
      <c r="G39" s="5">
        <v>3</v>
      </c>
      <c r="H39" s="9">
        <f t="shared" si="2"/>
        <v>12.857142857142858</v>
      </c>
      <c r="I39" s="9">
        <v>9</v>
      </c>
      <c r="J39" s="10">
        <f t="shared" si="3"/>
        <v>67.157142857142858</v>
      </c>
    </row>
    <row r="40" spans="2:18" ht="15.6" x14ac:dyDescent="0.3">
      <c r="B40" s="8" t="s">
        <v>192</v>
      </c>
      <c r="C40" s="6">
        <v>80</v>
      </c>
      <c r="D40" s="34">
        <f t="shared" si="0"/>
        <v>24</v>
      </c>
      <c r="E40" s="5"/>
      <c r="F40" s="5">
        <f t="shared" si="1"/>
        <v>0</v>
      </c>
      <c r="G40" s="5">
        <v>0</v>
      </c>
      <c r="H40" s="9">
        <f t="shared" si="2"/>
        <v>0</v>
      </c>
      <c r="I40" s="9">
        <v>8</v>
      </c>
      <c r="J40" s="10">
        <f t="shared" si="3"/>
        <v>32</v>
      </c>
    </row>
    <row r="41" spans="2:18" ht="15.6" x14ac:dyDescent="0.3">
      <c r="B41" s="8" t="s">
        <v>226</v>
      </c>
      <c r="C41" s="6">
        <v>100</v>
      </c>
      <c r="D41" s="34">
        <f t="shared" si="0"/>
        <v>30</v>
      </c>
      <c r="E41" s="5">
        <v>100</v>
      </c>
      <c r="F41" s="5">
        <f t="shared" si="1"/>
        <v>30</v>
      </c>
      <c r="G41" s="5">
        <v>6.5</v>
      </c>
      <c r="H41" s="9">
        <f t="shared" si="2"/>
        <v>27.857142857142858</v>
      </c>
      <c r="I41" s="9">
        <v>8</v>
      </c>
      <c r="J41" s="10">
        <f t="shared" si="3"/>
        <v>95.857142857142861</v>
      </c>
    </row>
    <row r="42" spans="2:18" ht="15.6" x14ac:dyDescent="0.3">
      <c r="B42" s="8" t="s">
        <v>189</v>
      </c>
      <c r="C42" s="6"/>
      <c r="D42" s="34">
        <f t="shared" si="0"/>
        <v>0</v>
      </c>
      <c r="E42" s="5"/>
      <c r="F42" s="5">
        <f t="shared" si="1"/>
        <v>0</v>
      </c>
      <c r="G42" s="5">
        <v>2</v>
      </c>
      <c r="H42" s="9">
        <f t="shared" si="2"/>
        <v>8.5714285714285712</v>
      </c>
      <c r="I42" s="9">
        <v>9</v>
      </c>
      <c r="J42" s="10">
        <f t="shared" si="3"/>
        <v>17.571428571428569</v>
      </c>
    </row>
    <row r="43" spans="2:18" ht="15.6" x14ac:dyDescent="0.3">
      <c r="B43" s="8" t="s">
        <v>231</v>
      </c>
      <c r="C43" s="6">
        <v>100</v>
      </c>
      <c r="D43" s="34">
        <f t="shared" si="0"/>
        <v>30</v>
      </c>
      <c r="E43" s="5">
        <v>95</v>
      </c>
      <c r="F43" s="5">
        <f t="shared" si="1"/>
        <v>28.5</v>
      </c>
      <c r="G43" s="5">
        <v>6</v>
      </c>
      <c r="H43" s="9">
        <f t="shared" si="2"/>
        <v>25.714285714285715</v>
      </c>
      <c r="I43" s="9">
        <v>10</v>
      </c>
      <c r="J43" s="10">
        <f t="shared" si="3"/>
        <v>94.214285714285722</v>
      </c>
    </row>
    <row r="44" spans="2:18" ht="15.6" x14ac:dyDescent="0.3">
      <c r="B44" s="8" t="s">
        <v>221</v>
      </c>
      <c r="C44" s="6">
        <v>102</v>
      </c>
      <c r="D44" s="34">
        <f t="shared" si="0"/>
        <v>30.599999999999998</v>
      </c>
      <c r="E44" s="5">
        <v>100</v>
      </c>
      <c r="F44" s="5">
        <f t="shared" si="1"/>
        <v>30</v>
      </c>
      <c r="G44" s="5">
        <v>7</v>
      </c>
      <c r="H44" s="9">
        <f t="shared" si="2"/>
        <v>30</v>
      </c>
      <c r="I44" s="9">
        <v>10</v>
      </c>
      <c r="J44" s="10">
        <f t="shared" si="3"/>
        <v>100.6</v>
      </c>
      <c r="K44">
        <v>1</v>
      </c>
    </row>
    <row r="45" spans="2:18" ht="15.6" x14ac:dyDescent="0.3">
      <c r="B45" s="8" t="s">
        <v>206</v>
      </c>
      <c r="C45" s="6">
        <v>52</v>
      </c>
      <c r="D45" s="34">
        <f t="shared" si="0"/>
        <v>15.6</v>
      </c>
      <c r="E45" s="5">
        <v>90</v>
      </c>
      <c r="F45" s="5">
        <f t="shared" si="1"/>
        <v>27</v>
      </c>
      <c r="G45" s="5">
        <v>7</v>
      </c>
      <c r="H45" s="9">
        <f t="shared" si="2"/>
        <v>30</v>
      </c>
      <c r="I45" s="9">
        <v>10</v>
      </c>
      <c r="J45" s="10">
        <f t="shared" si="3"/>
        <v>82.6</v>
      </c>
    </row>
    <row r="46" spans="2:18" ht="15.6" x14ac:dyDescent="0.3">
      <c r="B46" s="8" t="s">
        <v>201</v>
      </c>
      <c r="C46" s="6">
        <v>42</v>
      </c>
      <c r="D46" s="34">
        <f t="shared" si="0"/>
        <v>12.6</v>
      </c>
      <c r="E46" s="5">
        <v>80</v>
      </c>
      <c r="F46" s="5">
        <f t="shared" si="1"/>
        <v>24</v>
      </c>
      <c r="G46" s="5">
        <v>6</v>
      </c>
      <c r="H46" s="9">
        <f t="shared" si="2"/>
        <v>25.714285714285715</v>
      </c>
      <c r="I46" s="9">
        <v>9</v>
      </c>
      <c r="J46" s="10">
        <f t="shared" si="3"/>
        <v>71.314285714285717</v>
      </c>
    </row>
    <row r="47" spans="2:18" ht="15.6" x14ac:dyDescent="0.3">
      <c r="B47" s="8" t="s">
        <v>223</v>
      </c>
      <c r="C47" s="6">
        <v>41</v>
      </c>
      <c r="D47" s="34">
        <f t="shared" si="0"/>
        <v>12.299999999999999</v>
      </c>
      <c r="E47" s="5">
        <v>80</v>
      </c>
      <c r="F47" s="5">
        <f t="shared" si="1"/>
        <v>24</v>
      </c>
      <c r="G47" s="5">
        <v>5</v>
      </c>
      <c r="H47" s="9">
        <f t="shared" si="2"/>
        <v>21.428571428571427</v>
      </c>
      <c r="I47" s="9">
        <v>9</v>
      </c>
      <c r="J47" s="10">
        <f t="shared" si="3"/>
        <v>66.728571428571428</v>
      </c>
    </row>
  </sheetData>
  <autoFilter ref="B2:K47">
    <filterColumn colId="1" showButton="0"/>
    <filterColumn colId="3" showButton="0"/>
    <filterColumn colId="5" showButton="0"/>
    <sortState ref="B3:K46">
      <sortCondition ref="B2:B46"/>
    </sortState>
  </autoFilter>
  <mergeCells count="3">
    <mergeCell ref="C2:D2"/>
    <mergeCell ref="E2:F2"/>
    <mergeCell ref="G2:H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51"/>
  <sheetViews>
    <sheetView workbookViewId="0">
      <selection activeCell="B1" sqref="B1:S2"/>
    </sheetView>
  </sheetViews>
  <sheetFormatPr baseColWidth="10" defaultRowHeight="14.4" x14ac:dyDescent="0.3"/>
  <cols>
    <col min="1" max="1" width="4.109375" customWidth="1"/>
    <col min="2" max="2" width="39.109375" customWidth="1"/>
    <col min="3" max="43" width="3.5546875" customWidth="1"/>
  </cols>
  <sheetData>
    <row r="1" spans="2:21" ht="14.4" customHeight="1" x14ac:dyDescent="0.3">
      <c r="B1" s="39" t="s">
        <v>303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2:21" ht="14.4" customHeight="1" x14ac:dyDescent="0.3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2:21" ht="13.2" customHeight="1" x14ac:dyDescent="0.3"/>
    <row r="4" spans="2:21" hidden="1" x14ac:dyDescent="0.3"/>
    <row r="5" spans="2:21" x14ac:dyDescent="0.3">
      <c r="B5" s="40" t="s">
        <v>45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2:21" ht="46.2" customHeight="1" x14ac:dyDescent="0.3">
      <c r="B6" s="40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2:21" x14ac:dyDescent="0.3">
      <c r="B7" s="1" t="s">
        <v>292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1" x14ac:dyDescent="0.3">
      <c r="B8" s="8" t="s">
        <v>293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2:21" x14ac:dyDescent="0.3">
      <c r="B9" s="8" t="s">
        <v>278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2:21" x14ac:dyDescent="0.3">
      <c r="B10" s="8" t="s">
        <v>180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2:21" x14ac:dyDescent="0.3">
      <c r="B11" s="8" t="s">
        <v>302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2:21" x14ac:dyDescent="0.3">
      <c r="B12" s="8" t="s">
        <v>296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1" x14ac:dyDescent="0.3">
      <c r="B13" s="1" t="s">
        <v>291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1" x14ac:dyDescent="0.3">
      <c r="B14" s="8" t="s">
        <v>300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2:21" x14ac:dyDescent="0.3">
      <c r="B15" s="8" t="s">
        <v>282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2:21" x14ac:dyDescent="0.3">
      <c r="B16" s="8" t="s">
        <v>287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21" x14ac:dyDescent="0.3">
      <c r="B17" s="8" t="s">
        <v>301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x14ac:dyDescent="0.3">
      <c r="B18" s="8" t="s">
        <v>268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x14ac:dyDescent="0.3">
      <c r="B19" s="8" t="s">
        <v>272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x14ac:dyDescent="0.3">
      <c r="B20" s="8" t="s">
        <v>276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x14ac:dyDescent="0.3">
      <c r="B21" s="8" t="s">
        <v>297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x14ac:dyDescent="0.3">
      <c r="B22" s="8" t="s">
        <v>182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x14ac:dyDescent="0.3">
      <c r="B23" s="8" t="s">
        <v>271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x14ac:dyDescent="0.3">
      <c r="B24" s="8" t="s">
        <v>178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x14ac:dyDescent="0.3">
      <c r="B25" s="8" t="s">
        <v>275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x14ac:dyDescent="0.3">
      <c r="B26" s="8" t="s">
        <v>184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x14ac:dyDescent="0.3">
      <c r="B27" s="8" t="s">
        <v>283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x14ac:dyDescent="0.3">
      <c r="B28" s="8" t="s">
        <v>181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x14ac:dyDescent="0.3">
      <c r="B29" s="8" t="s">
        <v>277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x14ac:dyDescent="0.3">
      <c r="B30" s="8" t="s">
        <v>179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x14ac:dyDescent="0.3">
      <c r="B31" s="8" t="s">
        <v>183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x14ac:dyDescent="0.3">
      <c r="B32" s="8" t="s">
        <v>266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x14ac:dyDescent="0.3">
      <c r="B33" s="8" t="s">
        <v>267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x14ac:dyDescent="0.3">
      <c r="B34" s="8" t="s">
        <v>269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x14ac:dyDescent="0.3">
      <c r="B35" s="8" t="s">
        <v>177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x14ac:dyDescent="0.3">
      <c r="B36" s="8" t="s">
        <v>295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x14ac:dyDescent="0.3">
      <c r="B37" s="8" t="s">
        <v>281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x14ac:dyDescent="0.3">
      <c r="B38" s="8" t="s">
        <v>279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x14ac:dyDescent="0.3">
      <c r="B39" s="8" t="s">
        <v>286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x14ac:dyDescent="0.3">
      <c r="B40" s="8" t="s">
        <v>294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x14ac:dyDescent="0.3">
      <c r="B41" s="8" t="s">
        <v>270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x14ac:dyDescent="0.3">
      <c r="B42" s="8" t="s">
        <v>298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x14ac:dyDescent="0.3">
      <c r="B43" s="8" t="s">
        <v>284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x14ac:dyDescent="0.3">
      <c r="B44" s="8" t="s">
        <v>288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x14ac:dyDescent="0.3">
      <c r="B45" s="8" t="s">
        <v>274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x14ac:dyDescent="0.3">
      <c r="B46" s="8" t="s">
        <v>299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x14ac:dyDescent="0.3">
      <c r="B47" s="8" t="s">
        <v>290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x14ac:dyDescent="0.3">
      <c r="B48" s="8" t="s">
        <v>285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x14ac:dyDescent="0.3">
      <c r="B49" s="8" t="s">
        <v>280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x14ac:dyDescent="0.3">
      <c r="B50" s="8" t="s">
        <v>273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x14ac:dyDescent="0.3">
      <c r="B51" s="8" t="s">
        <v>289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</sheetData>
  <mergeCells count="21">
    <mergeCell ref="C5:C6"/>
    <mergeCell ref="D5:D6"/>
    <mergeCell ref="E5:E6"/>
    <mergeCell ref="F5:F6"/>
    <mergeCell ref="G5:G6"/>
    <mergeCell ref="T5:T6"/>
    <mergeCell ref="B1:S2"/>
    <mergeCell ref="U5:U6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B5:B6"/>
  </mergeCells>
  <pageMargins left="0.25" right="0.25" top="0.75" bottom="0.75" header="0.3" footer="0.3"/>
  <pageSetup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L51"/>
  <sheetViews>
    <sheetView topLeftCell="A34" workbookViewId="0">
      <selection activeCell="N18" sqref="N18"/>
    </sheetView>
  </sheetViews>
  <sheetFormatPr baseColWidth="10" defaultRowHeight="14.4" x14ac:dyDescent="0.3"/>
  <cols>
    <col min="3" max="3" width="35.44140625" bestFit="1" customWidth="1"/>
  </cols>
  <sheetData>
    <row r="7" spans="3:11" ht="15.6" x14ac:dyDescent="0.3">
      <c r="C7" s="8" t="s">
        <v>54</v>
      </c>
      <c r="D7" s="32">
        <v>100</v>
      </c>
      <c r="E7" s="26">
        <f>+(30/100)*D7</f>
        <v>30</v>
      </c>
      <c r="F7" s="5">
        <v>100</v>
      </c>
      <c r="G7" s="9">
        <f t="shared" ref="G7:G51" si="0">+(30/100)*F7</f>
        <v>30</v>
      </c>
      <c r="H7" s="5">
        <v>5</v>
      </c>
      <c r="I7" s="5">
        <f>+(30/5)*H7</f>
        <v>30</v>
      </c>
      <c r="J7" s="5">
        <v>10</v>
      </c>
      <c r="K7" s="10">
        <f t="shared" ref="K7:K51" si="1">+E7+G7+I7+J7</f>
        <v>100</v>
      </c>
    </row>
    <row r="8" spans="3:11" ht="15.6" x14ac:dyDescent="0.3">
      <c r="C8" s="8" t="s">
        <v>72</v>
      </c>
      <c r="D8" s="33">
        <v>100</v>
      </c>
      <c r="E8" s="26">
        <f t="shared" ref="E8:E51" si="2">+(30/100)*D8</f>
        <v>30</v>
      </c>
      <c r="F8" s="5">
        <v>100</v>
      </c>
      <c r="G8" s="9">
        <f t="shared" si="0"/>
        <v>30</v>
      </c>
      <c r="H8" s="5">
        <v>5</v>
      </c>
      <c r="I8" s="5">
        <f t="shared" ref="I8:I51" si="3">+(30/5)*H8</f>
        <v>30</v>
      </c>
      <c r="J8" s="5">
        <v>10</v>
      </c>
      <c r="K8" s="10">
        <f t="shared" si="1"/>
        <v>100</v>
      </c>
    </row>
    <row r="9" spans="3:11" ht="15.6" x14ac:dyDescent="0.3">
      <c r="C9" s="1" t="s">
        <v>51</v>
      </c>
      <c r="D9" s="33">
        <v>100</v>
      </c>
      <c r="E9" s="26">
        <f t="shared" si="2"/>
        <v>30</v>
      </c>
      <c r="F9" s="5"/>
      <c r="G9" s="9">
        <f t="shared" si="0"/>
        <v>0</v>
      </c>
      <c r="H9" s="5"/>
      <c r="I9" s="5">
        <f t="shared" si="3"/>
        <v>0</v>
      </c>
      <c r="J9" s="5">
        <v>9</v>
      </c>
      <c r="K9" s="10">
        <f t="shared" si="1"/>
        <v>39</v>
      </c>
    </row>
    <row r="10" spans="3:11" ht="15.6" x14ac:dyDescent="0.3">
      <c r="C10" s="2" t="s">
        <v>92</v>
      </c>
      <c r="D10" s="33">
        <v>100</v>
      </c>
      <c r="E10" s="26">
        <f t="shared" si="2"/>
        <v>30</v>
      </c>
      <c r="F10" s="24"/>
      <c r="G10" s="31">
        <f t="shared" si="0"/>
        <v>0</v>
      </c>
      <c r="H10" s="24">
        <v>1</v>
      </c>
      <c r="I10" s="5">
        <f t="shared" si="3"/>
        <v>6</v>
      </c>
      <c r="J10" s="24"/>
      <c r="K10" s="30">
        <f t="shared" si="1"/>
        <v>36</v>
      </c>
    </row>
    <row r="11" spans="3:11" ht="15.6" x14ac:dyDescent="0.3">
      <c r="C11" s="8" t="s">
        <v>62</v>
      </c>
      <c r="D11" s="33">
        <v>100</v>
      </c>
      <c r="E11" s="26">
        <f t="shared" si="2"/>
        <v>30</v>
      </c>
      <c r="F11" s="5"/>
      <c r="G11" s="9">
        <f t="shared" si="0"/>
        <v>0</v>
      </c>
      <c r="H11" s="5"/>
      <c r="I11" s="5">
        <f t="shared" si="3"/>
        <v>0</v>
      </c>
      <c r="J11" s="5">
        <v>9</v>
      </c>
      <c r="K11" s="10">
        <f t="shared" si="1"/>
        <v>39</v>
      </c>
    </row>
    <row r="12" spans="3:11" ht="15.6" x14ac:dyDescent="0.3">
      <c r="C12" s="8" t="s">
        <v>59</v>
      </c>
      <c r="D12" s="33">
        <v>100</v>
      </c>
      <c r="E12" s="26">
        <f t="shared" si="2"/>
        <v>30</v>
      </c>
      <c r="F12" s="5">
        <v>100</v>
      </c>
      <c r="G12" s="9">
        <f t="shared" si="0"/>
        <v>30</v>
      </c>
      <c r="H12" s="5">
        <v>5</v>
      </c>
      <c r="I12" s="5">
        <f t="shared" si="3"/>
        <v>30</v>
      </c>
      <c r="J12" s="5">
        <v>10</v>
      </c>
      <c r="K12" s="10">
        <f t="shared" si="1"/>
        <v>100</v>
      </c>
    </row>
    <row r="13" spans="3:11" ht="15.6" x14ac:dyDescent="0.3">
      <c r="C13" s="8" t="s">
        <v>76</v>
      </c>
      <c r="D13" s="33">
        <v>100</v>
      </c>
      <c r="E13" s="26">
        <f t="shared" si="2"/>
        <v>30</v>
      </c>
      <c r="F13" s="5">
        <v>70</v>
      </c>
      <c r="G13" s="9">
        <f t="shared" si="0"/>
        <v>21</v>
      </c>
      <c r="H13" s="5">
        <v>3</v>
      </c>
      <c r="I13" s="5">
        <f t="shared" si="3"/>
        <v>18</v>
      </c>
      <c r="J13" s="5">
        <v>10</v>
      </c>
      <c r="K13" s="10">
        <f t="shared" si="1"/>
        <v>79</v>
      </c>
    </row>
    <row r="14" spans="3:11" ht="15.6" x14ac:dyDescent="0.3">
      <c r="C14" s="8" t="s">
        <v>82</v>
      </c>
      <c r="D14" s="33">
        <v>100</v>
      </c>
      <c r="E14" s="26">
        <f t="shared" si="2"/>
        <v>30</v>
      </c>
      <c r="F14" s="5"/>
      <c r="G14" s="9">
        <f t="shared" si="0"/>
        <v>0</v>
      </c>
      <c r="H14" s="5">
        <v>2</v>
      </c>
      <c r="I14" s="5">
        <f t="shared" si="3"/>
        <v>12</v>
      </c>
      <c r="J14" s="5">
        <v>10</v>
      </c>
      <c r="K14" s="10">
        <f t="shared" si="1"/>
        <v>52</v>
      </c>
    </row>
    <row r="15" spans="3:11" ht="15.6" x14ac:dyDescent="0.3">
      <c r="C15" s="8" t="s">
        <v>75</v>
      </c>
      <c r="D15" s="33">
        <v>100</v>
      </c>
      <c r="E15" s="26">
        <f t="shared" si="2"/>
        <v>30</v>
      </c>
      <c r="F15" s="5">
        <v>65</v>
      </c>
      <c r="G15" s="9">
        <f t="shared" si="0"/>
        <v>19.5</v>
      </c>
      <c r="H15" s="9">
        <v>2</v>
      </c>
      <c r="I15" s="5">
        <f t="shared" si="3"/>
        <v>12</v>
      </c>
      <c r="J15" s="5">
        <v>10</v>
      </c>
      <c r="K15" s="30">
        <f t="shared" si="1"/>
        <v>71.5</v>
      </c>
    </row>
    <row r="16" spans="3:11" ht="15.6" x14ac:dyDescent="0.3">
      <c r="C16" s="8" t="s">
        <v>89</v>
      </c>
      <c r="D16" s="33">
        <v>100</v>
      </c>
      <c r="E16" s="26">
        <f t="shared" si="2"/>
        <v>30</v>
      </c>
      <c r="F16" s="5"/>
      <c r="G16" s="9">
        <f t="shared" si="0"/>
        <v>0</v>
      </c>
      <c r="H16" s="5">
        <v>2</v>
      </c>
      <c r="I16" s="5">
        <f t="shared" si="3"/>
        <v>12</v>
      </c>
      <c r="J16" s="5">
        <v>10</v>
      </c>
      <c r="K16" s="30">
        <f t="shared" si="1"/>
        <v>52</v>
      </c>
    </row>
    <row r="17" spans="3:12" ht="15.6" x14ac:dyDescent="0.3">
      <c r="C17" s="8" t="s">
        <v>83</v>
      </c>
      <c r="D17" s="33">
        <v>100</v>
      </c>
      <c r="E17" s="26">
        <f t="shared" si="2"/>
        <v>30</v>
      </c>
      <c r="F17" s="5">
        <v>75</v>
      </c>
      <c r="G17" s="9">
        <f t="shared" si="0"/>
        <v>22.5</v>
      </c>
      <c r="H17" s="5">
        <v>3</v>
      </c>
      <c r="I17" s="5">
        <f t="shared" si="3"/>
        <v>18</v>
      </c>
      <c r="J17" s="5">
        <v>10</v>
      </c>
      <c r="K17" s="30">
        <f t="shared" si="1"/>
        <v>80.5</v>
      </c>
    </row>
    <row r="18" spans="3:12" ht="15.6" x14ac:dyDescent="0.3">
      <c r="C18" s="8" t="s">
        <v>56</v>
      </c>
      <c r="D18" s="33">
        <v>100</v>
      </c>
      <c r="E18" s="26">
        <f t="shared" si="2"/>
        <v>30</v>
      </c>
      <c r="F18" s="5">
        <v>75</v>
      </c>
      <c r="G18" s="9">
        <f t="shared" si="0"/>
        <v>22.5</v>
      </c>
      <c r="H18" s="5">
        <v>5</v>
      </c>
      <c r="I18" s="5">
        <f t="shared" si="3"/>
        <v>30</v>
      </c>
      <c r="J18" s="5">
        <v>10</v>
      </c>
      <c r="K18" s="10">
        <f t="shared" si="1"/>
        <v>92.5</v>
      </c>
      <c r="L18">
        <v>1</v>
      </c>
    </row>
    <row r="19" spans="3:12" ht="15.6" x14ac:dyDescent="0.3">
      <c r="C19" s="8" t="s">
        <v>79</v>
      </c>
      <c r="D19" s="33">
        <v>100</v>
      </c>
      <c r="E19" s="26">
        <f t="shared" si="2"/>
        <v>30</v>
      </c>
      <c r="F19" s="5">
        <v>100</v>
      </c>
      <c r="G19" s="9">
        <f t="shared" si="0"/>
        <v>30</v>
      </c>
      <c r="H19" s="5">
        <v>5</v>
      </c>
      <c r="I19" s="5">
        <f t="shared" si="3"/>
        <v>30</v>
      </c>
      <c r="J19" s="5">
        <v>10</v>
      </c>
      <c r="K19" s="10">
        <f t="shared" si="1"/>
        <v>100</v>
      </c>
    </row>
    <row r="20" spans="3:12" ht="15.6" x14ac:dyDescent="0.3">
      <c r="C20" s="8" t="s">
        <v>78</v>
      </c>
      <c r="D20" s="33">
        <v>100</v>
      </c>
      <c r="E20" s="26">
        <f t="shared" si="2"/>
        <v>30</v>
      </c>
      <c r="F20" s="5"/>
      <c r="G20" s="9">
        <f t="shared" si="0"/>
        <v>0</v>
      </c>
      <c r="H20" s="5">
        <v>5</v>
      </c>
      <c r="I20" s="5">
        <f t="shared" si="3"/>
        <v>30</v>
      </c>
      <c r="J20" s="5">
        <v>10</v>
      </c>
      <c r="K20" s="10">
        <f t="shared" si="1"/>
        <v>70</v>
      </c>
    </row>
    <row r="21" spans="3:12" ht="15.6" x14ac:dyDescent="0.3">
      <c r="C21" s="8" t="s">
        <v>87</v>
      </c>
      <c r="D21" s="33">
        <v>100</v>
      </c>
      <c r="E21" s="26">
        <f t="shared" si="2"/>
        <v>30</v>
      </c>
      <c r="F21" s="5"/>
      <c r="G21" s="9">
        <f t="shared" si="0"/>
        <v>0</v>
      </c>
      <c r="H21" s="5"/>
      <c r="I21" s="5">
        <f t="shared" si="3"/>
        <v>0</v>
      </c>
      <c r="J21" s="5">
        <v>8</v>
      </c>
      <c r="K21" s="10">
        <f t="shared" si="1"/>
        <v>38</v>
      </c>
    </row>
    <row r="22" spans="3:12" ht="15.6" x14ac:dyDescent="0.3">
      <c r="C22" s="8" t="s">
        <v>63</v>
      </c>
      <c r="D22" s="33">
        <v>100</v>
      </c>
      <c r="E22" s="26">
        <f t="shared" si="2"/>
        <v>30</v>
      </c>
      <c r="F22" s="5">
        <v>90</v>
      </c>
      <c r="G22" s="9">
        <f t="shared" si="0"/>
        <v>27</v>
      </c>
      <c r="H22" s="5">
        <v>2</v>
      </c>
      <c r="I22" s="5">
        <f t="shared" si="3"/>
        <v>12</v>
      </c>
      <c r="J22" s="5">
        <v>10</v>
      </c>
      <c r="K22" s="10">
        <f t="shared" si="1"/>
        <v>79</v>
      </c>
    </row>
    <row r="23" spans="3:12" ht="15.6" x14ac:dyDescent="0.3">
      <c r="C23" s="8" t="s">
        <v>77</v>
      </c>
      <c r="D23" s="33">
        <v>100</v>
      </c>
      <c r="E23" s="26">
        <f t="shared" si="2"/>
        <v>30</v>
      </c>
      <c r="F23" s="5"/>
      <c r="G23" s="9">
        <f t="shared" si="0"/>
        <v>0</v>
      </c>
      <c r="H23" s="5">
        <v>5</v>
      </c>
      <c r="I23" s="5">
        <f t="shared" si="3"/>
        <v>30</v>
      </c>
      <c r="J23" s="5">
        <v>10</v>
      </c>
      <c r="K23" s="10">
        <f t="shared" si="1"/>
        <v>70</v>
      </c>
    </row>
    <row r="24" spans="3:12" ht="15.6" x14ac:dyDescent="0.3">
      <c r="C24" s="8" t="s">
        <v>74</v>
      </c>
      <c r="D24" s="33">
        <v>100</v>
      </c>
      <c r="E24" s="26">
        <f t="shared" si="2"/>
        <v>30</v>
      </c>
      <c r="F24" s="5">
        <v>100</v>
      </c>
      <c r="G24" s="9">
        <f t="shared" si="0"/>
        <v>30</v>
      </c>
      <c r="H24" s="5">
        <v>2</v>
      </c>
      <c r="I24" s="5">
        <f t="shared" si="3"/>
        <v>12</v>
      </c>
      <c r="J24" s="5">
        <v>10</v>
      </c>
      <c r="K24" s="10">
        <f t="shared" si="1"/>
        <v>82</v>
      </c>
    </row>
    <row r="25" spans="3:12" ht="15.6" x14ac:dyDescent="0.3">
      <c r="C25" s="8" t="s">
        <v>308</v>
      </c>
      <c r="D25" s="33">
        <v>100</v>
      </c>
      <c r="E25" s="26">
        <f t="shared" si="2"/>
        <v>30</v>
      </c>
      <c r="F25" s="5"/>
      <c r="G25" s="9">
        <f t="shared" si="0"/>
        <v>0</v>
      </c>
      <c r="H25" s="5">
        <v>1</v>
      </c>
      <c r="I25" s="5">
        <f t="shared" si="3"/>
        <v>6</v>
      </c>
      <c r="J25" s="5">
        <v>10</v>
      </c>
      <c r="K25" s="10">
        <f t="shared" si="1"/>
        <v>46</v>
      </c>
    </row>
    <row r="26" spans="3:12" ht="15.6" x14ac:dyDescent="0.3">
      <c r="C26" s="8" t="s">
        <v>58</v>
      </c>
      <c r="D26" s="33">
        <v>100</v>
      </c>
      <c r="E26" s="26">
        <f t="shared" si="2"/>
        <v>30</v>
      </c>
      <c r="F26" s="5">
        <v>100</v>
      </c>
      <c r="G26" s="9">
        <f t="shared" si="0"/>
        <v>30</v>
      </c>
      <c r="H26" s="5">
        <v>5</v>
      </c>
      <c r="I26" s="5">
        <f t="shared" si="3"/>
        <v>30</v>
      </c>
      <c r="J26" s="5">
        <v>10</v>
      </c>
      <c r="K26" s="10">
        <f t="shared" si="1"/>
        <v>100</v>
      </c>
    </row>
    <row r="27" spans="3:12" ht="15.6" x14ac:dyDescent="0.3">
      <c r="C27" s="8" t="s">
        <v>66</v>
      </c>
      <c r="D27" s="33">
        <v>100</v>
      </c>
      <c r="E27" s="26">
        <f t="shared" si="2"/>
        <v>30</v>
      </c>
      <c r="F27" s="5">
        <v>80</v>
      </c>
      <c r="G27" s="9">
        <f t="shared" si="0"/>
        <v>24</v>
      </c>
      <c r="H27" s="24">
        <v>5</v>
      </c>
      <c r="I27" s="5">
        <f t="shared" si="3"/>
        <v>30</v>
      </c>
      <c r="J27" s="5">
        <v>10</v>
      </c>
      <c r="K27" s="10">
        <f t="shared" si="1"/>
        <v>94</v>
      </c>
    </row>
    <row r="28" spans="3:12" ht="15.6" x14ac:dyDescent="0.3">
      <c r="C28" s="8" t="s">
        <v>85</v>
      </c>
      <c r="D28" s="33">
        <v>100</v>
      </c>
      <c r="E28" s="26">
        <f t="shared" si="2"/>
        <v>30</v>
      </c>
      <c r="F28" s="5">
        <v>0</v>
      </c>
      <c r="G28" s="9">
        <f t="shared" si="0"/>
        <v>0</v>
      </c>
      <c r="H28" s="24">
        <v>0</v>
      </c>
      <c r="I28" s="5">
        <f t="shared" si="3"/>
        <v>0</v>
      </c>
      <c r="J28" s="5">
        <v>9</v>
      </c>
      <c r="K28" s="10">
        <f t="shared" si="1"/>
        <v>39</v>
      </c>
    </row>
    <row r="29" spans="3:12" ht="15.6" x14ac:dyDescent="0.3">
      <c r="C29" s="8" t="s">
        <v>67</v>
      </c>
      <c r="D29" s="33">
        <v>100</v>
      </c>
      <c r="E29" s="26">
        <f t="shared" si="2"/>
        <v>30</v>
      </c>
      <c r="F29" s="5"/>
      <c r="G29" s="9">
        <f t="shared" si="0"/>
        <v>0</v>
      </c>
      <c r="H29" s="5">
        <v>2</v>
      </c>
      <c r="I29" s="5">
        <f t="shared" si="3"/>
        <v>12</v>
      </c>
      <c r="J29" s="5">
        <v>10</v>
      </c>
      <c r="K29" s="10">
        <f t="shared" si="1"/>
        <v>52</v>
      </c>
    </row>
    <row r="30" spans="3:12" ht="15.6" x14ac:dyDescent="0.3">
      <c r="C30" s="8" t="s">
        <v>90</v>
      </c>
      <c r="D30" s="33">
        <v>100</v>
      </c>
      <c r="E30" s="26">
        <f t="shared" si="2"/>
        <v>30</v>
      </c>
      <c r="F30" s="5">
        <v>90</v>
      </c>
      <c r="G30" s="9">
        <f t="shared" si="0"/>
        <v>27</v>
      </c>
      <c r="H30" s="5">
        <v>5</v>
      </c>
      <c r="I30" s="5">
        <f t="shared" si="3"/>
        <v>30</v>
      </c>
      <c r="J30" s="5">
        <v>9</v>
      </c>
      <c r="K30" s="10">
        <f t="shared" si="1"/>
        <v>96</v>
      </c>
    </row>
    <row r="31" spans="3:12" ht="15.6" x14ac:dyDescent="0.3">
      <c r="C31" s="8" t="s">
        <v>70</v>
      </c>
      <c r="D31" s="33">
        <v>100</v>
      </c>
      <c r="E31" s="26">
        <f t="shared" si="2"/>
        <v>30</v>
      </c>
      <c r="F31" s="5">
        <v>70</v>
      </c>
      <c r="G31" s="9">
        <f t="shared" si="0"/>
        <v>21</v>
      </c>
      <c r="H31" s="5">
        <v>5</v>
      </c>
      <c r="I31" s="5">
        <f t="shared" si="3"/>
        <v>30</v>
      </c>
      <c r="J31" s="5">
        <v>8</v>
      </c>
      <c r="K31" s="10">
        <f t="shared" si="1"/>
        <v>89</v>
      </c>
    </row>
    <row r="32" spans="3:12" ht="15.6" x14ac:dyDescent="0.3">
      <c r="C32" s="2" t="s">
        <v>91</v>
      </c>
      <c r="D32" s="33">
        <v>100</v>
      </c>
      <c r="E32" s="26">
        <f t="shared" si="2"/>
        <v>30</v>
      </c>
      <c r="F32" s="24"/>
      <c r="G32" s="31">
        <f t="shared" si="0"/>
        <v>0</v>
      </c>
      <c r="H32" s="24"/>
      <c r="I32" s="5">
        <f t="shared" si="3"/>
        <v>0</v>
      </c>
      <c r="J32" s="24"/>
      <c r="K32" s="30">
        <f t="shared" si="1"/>
        <v>30</v>
      </c>
    </row>
    <row r="33" spans="3:12" ht="15.6" x14ac:dyDescent="0.3">
      <c r="C33" s="1" t="s">
        <v>50</v>
      </c>
      <c r="D33" s="33">
        <v>100</v>
      </c>
      <c r="E33" s="26">
        <f t="shared" si="2"/>
        <v>30</v>
      </c>
      <c r="F33" s="5">
        <v>75</v>
      </c>
      <c r="G33" s="9">
        <f t="shared" si="0"/>
        <v>22.5</v>
      </c>
      <c r="H33" s="5">
        <v>5</v>
      </c>
      <c r="I33" s="5">
        <f t="shared" si="3"/>
        <v>30</v>
      </c>
      <c r="J33" s="5">
        <v>10</v>
      </c>
      <c r="K33" s="10">
        <f t="shared" si="1"/>
        <v>92.5</v>
      </c>
    </row>
    <row r="34" spans="3:12" ht="15.6" x14ac:dyDescent="0.3">
      <c r="C34" s="8" t="s">
        <v>57</v>
      </c>
      <c r="D34" s="33">
        <v>100</v>
      </c>
      <c r="E34" s="26">
        <f t="shared" si="2"/>
        <v>30</v>
      </c>
      <c r="F34" s="5"/>
      <c r="G34" s="9">
        <f t="shared" si="0"/>
        <v>0</v>
      </c>
      <c r="H34" s="5">
        <v>3</v>
      </c>
      <c r="I34" s="5">
        <f t="shared" si="3"/>
        <v>18</v>
      </c>
      <c r="J34" s="5">
        <v>9</v>
      </c>
      <c r="K34" s="10">
        <f t="shared" si="1"/>
        <v>57</v>
      </c>
    </row>
    <row r="35" spans="3:12" ht="15.6" x14ac:dyDescent="0.3">
      <c r="C35" s="8" t="s">
        <v>86</v>
      </c>
      <c r="D35" s="33">
        <v>100</v>
      </c>
      <c r="E35" s="26">
        <f t="shared" si="2"/>
        <v>30</v>
      </c>
      <c r="F35" s="5">
        <v>70</v>
      </c>
      <c r="G35" s="9">
        <f t="shared" si="0"/>
        <v>21</v>
      </c>
      <c r="H35" s="5">
        <v>1</v>
      </c>
      <c r="I35" s="5">
        <f t="shared" si="3"/>
        <v>6</v>
      </c>
      <c r="J35" s="5">
        <v>9</v>
      </c>
      <c r="K35" s="10">
        <f t="shared" si="1"/>
        <v>66</v>
      </c>
    </row>
    <row r="36" spans="3:12" ht="15.6" x14ac:dyDescent="0.3">
      <c r="C36" s="8" t="s">
        <v>80</v>
      </c>
      <c r="D36" s="33">
        <v>100</v>
      </c>
      <c r="E36" s="26">
        <f t="shared" si="2"/>
        <v>30</v>
      </c>
      <c r="F36" s="5">
        <v>50</v>
      </c>
      <c r="G36" s="9">
        <f t="shared" si="0"/>
        <v>15</v>
      </c>
      <c r="H36" s="5">
        <v>4</v>
      </c>
      <c r="I36" s="5">
        <f t="shared" si="3"/>
        <v>24</v>
      </c>
      <c r="J36" s="5">
        <v>10</v>
      </c>
      <c r="K36" s="10">
        <f t="shared" si="1"/>
        <v>79</v>
      </c>
    </row>
    <row r="37" spans="3:12" ht="15.6" x14ac:dyDescent="0.3">
      <c r="C37" s="8" t="s">
        <v>65</v>
      </c>
      <c r="D37" s="33">
        <v>100</v>
      </c>
      <c r="E37" s="26">
        <f t="shared" si="2"/>
        <v>30</v>
      </c>
      <c r="F37" s="5"/>
      <c r="G37" s="9">
        <f t="shared" si="0"/>
        <v>0</v>
      </c>
      <c r="H37" s="5">
        <v>3</v>
      </c>
      <c r="I37" s="5">
        <f t="shared" si="3"/>
        <v>18</v>
      </c>
      <c r="J37" s="5">
        <v>10</v>
      </c>
      <c r="K37" s="10">
        <f t="shared" si="1"/>
        <v>58</v>
      </c>
    </row>
    <row r="38" spans="3:12" ht="15.6" x14ac:dyDescent="0.3">
      <c r="C38" s="8" t="s">
        <v>93</v>
      </c>
      <c r="D38" s="33">
        <v>100</v>
      </c>
      <c r="E38" s="26">
        <f t="shared" si="2"/>
        <v>30</v>
      </c>
      <c r="F38" s="5">
        <v>100</v>
      </c>
      <c r="G38" s="9">
        <f t="shared" si="0"/>
        <v>30</v>
      </c>
      <c r="H38" s="5">
        <v>5</v>
      </c>
      <c r="I38" s="5">
        <f t="shared" si="3"/>
        <v>30</v>
      </c>
      <c r="J38" s="5">
        <v>5</v>
      </c>
      <c r="K38" s="10">
        <f t="shared" si="1"/>
        <v>95</v>
      </c>
    </row>
    <row r="39" spans="3:12" ht="15.6" x14ac:dyDescent="0.3">
      <c r="C39" s="8" t="s">
        <v>88</v>
      </c>
      <c r="D39" s="33">
        <v>100</v>
      </c>
      <c r="E39" s="26">
        <f t="shared" si="2"/>
        <v>30</v>
      </c>
      <c r="F39" s="5">
        <v>0</v>
      </c>
      <c r="G39" s="9">
        <f t="shared" si="0"/>
        <v>0</v>
      </c>
      <c r="H39" s="5">
        <v>3</v>
      </c>
      <c r="I39" s="5">
        <f t="shared" si="3"/>
        <v>18</v>
      </c>
      <c r="J39" s="5">
        <v>9</v>
      </c>
      <c r="K39" s="10">
        <f t="shared" si="1"/>
        <v>57</v>
      </c>
    </row>
    <row r="40" spans="3:12" ht="15.6" x14ac:dyDescent="0.3">
      <c r="C40" s="8" t="s">
        <v>60</v>
      </c>
      <c r="D40" s="33">
        <v>100</v>
      </c>
      <c r="E40" s="26">
        <f t="shared" si="2"/>
        <v>30</v>
      </c>
      <c r="F40" s="5">
        <v>100</v>
      </c>
      <c r="G40" s="9">
        <f t="shared" si="0"/>
        <v>30</v>
      </c>
      <c r="H40" s="5">
        <v>5</v>
      </c>
      <c r="I40" s="5">
        <f t="shared" si="3"/>
        <v>30</v>
      </c>
      <c r="J40" s="5">
        <v>10</v>
      </c>
      <c r="K40" s="10">
        <f t="shared" si="1"/>
        <v>100</v>
      </c>
      <c r="L40">
        <v>1</v>
      </c>
    </row>
    <row r="41" spans="3:12" ht="15.6" x14ac:dyDescent="0.3">
      <c r="C41" s="8" t="s">
        <v>68</v>
      </c>
      <c r="D41" s="33">
        <v>100</v>
      </c>
      <c r="E41" s="26">
        <f t="shared" si="2"/>
        <v>30</v>
      </c>
      <c r="F41" s="5"/>
      <c r="G41" s="9">
        <f t="shared" si="0"/>
        <v>0</v>
      </c>
      <c r="H41" s="5">
        <v>4</v>
      </c>
      <c r="I41" s="5">
        <f t="shared" si="3"/>
        <v>24</v>
      </c>
      <c r="J41" s="5">
        <v>10</v>
      </c>
      <c r="K41" s="10">
        <f t="shared" si="1"/>
        <v>64</v>
      </c>
    </row>
    <row r="42" spans="3:12" ht="15.6" x14ac:dyDescent="0.3">
      <c r="C42" s="8" t="s">
        <v>55</v>
      </c>
      <c r="D42" s="33">
        <v>100</v>
      </c>
      <c r="E42" s="26">
        <f t="shared" si="2"/>
        <v>30</v>
      </c>
      <c r="F42" s="5">
        <v>100</v>
      </c>
      <c r="G42" s="9">
        <f t="shared" si="0"/>
        <v>30</v>
      </c>
      <c r="H42" s="5">
        <v>5</v>
      </c>
      <c r="I42" s="5">
        <f t="shared" si="3"/>
        <v>30</v>
      </c>
      <c r="J42" s="5">
        <v>10</v>
      </c>
      <c r="K42" s="10">
        <f t="shared" si="1"/>
        <v>100</v>
      </c>
    </row>
    <row r="43" spans="3:12" ht="15.6" x14ac:dyDescent="0.3">
      <c r="C43" s="8" t="s">
        <v>69</v>
      </c>
      <c r="D43" s="33">
        <v>100</v>
      </c>
      <c r="E43" s="26">
        <f t="shared" si="2"/>
        <v>30</v>
      </c>
      <c r="F43" s="5">
        <v>80</v>
      </c>
      <c r="G43" s="9">
        <f t="shared" si="0"/>
        <v>24</v>
      </c>
      <c r="H43" s="5">
        <v>3</v>
      </c>
      <c r="I43" s="5">
        <f t="shared" si="3"/>
        <v>18</v>
      </c>
      <c r="J43" s="5">
        <v>9</v>
      </c>
      <c r="K43" s="10">
        <f t="shared" si="1"/>
        <v>81</v>
      </c>
    </row>
    <row r="44" spans="3:12" ht="15.6" x14ac:dyDescent="0.3">
      <c r="C44" s="8" t="s">
        <v>61</v>
      </c>
      <c r="D44" s="33">
        <v>100</v>
      </c>
      <c r="E44" s="26">
        <f t="shared" si="2"/>
        <v>30</v>
      </c>
      <c r="F44" s="5">
        <v>100</v>
      </c>
      <c r="G44" s="9">
        <f t="shared" si="0"/>
        <v>30</v>
      </c>
      <c r="H44" s="5">
        <v>5</v>
      </c>
      <c r="I44" s="5">
        <f t="shared" si="3"/>
        <v>30</v>
      </c>
      <c r="J44" s="5">
        <v>10</v>
      </c>
      <c r="K44" s="10">
        <f t="shared" si="1"/>
        <v>100</v>
      </c>
    </row>
    <row r="45" spans="3:12" ht="15.6" x14ac:dyDescent="0.3">
      <c r="C45" s="8" t="s">
        <v>71</v>
      </c>
      <c r="D45" s="33">
        <v>100</v>
      </c>
      <c r="E45" s="26">
        <f t="shared" si="2"/>
        <v>30</v>
      </c>
      <c r="F45" s="5">
        <v>100</v>
      </c>
      <c r="G45" s="9">
        <f t="shared" si="0"/>
        <v>30</v>
      </c>
      <c r="H45" s="5">
        <v>5</v>
      </c>
      <c r="I45" s="5">
        <f t="shared" si="3"/>
        <v>30</v>
      </c>
      <c r="J45" s="5">
        <v>9</v>
      </c>
      <c r="K45" s="10">
        <f t="shared" si="1"/>
        <v>99</v>
      </c>
    </row>
    <row r="46" spans="3:12" ht="15.6" x14ac:dyDescent="0.3">
      <c r="C46" s="8" t="s">
        <v>52</v>
      </c>
      <c r="D46" s="33">
        <v>100</v>
      </c>
      <c r="E46" s="26">
        <f t="shared" si="2"/>
        <v>30</v>
      </c>
      <c r="F46" s="5"/>
      <c r="G46" s="9">
        <f t="shared" si="0"/>
        <v>0</v>
      </c>
      <c r="H46" s="5">
        <v>2</v>
      </c>
      <c r="I46" s="5">
        <f t="shared" si="3"/>
        <v>12</v>
      </c>
      <c r="J46" s="5">
        <v>10</v>
      </c>
      <c r="K46" s="10">
        <f t="shared" si="1"/>
        <v>52</v>
      </c>
    </row>
    <row r="47" spans="3:12" ht="15.6" x14ac:dyDescent="0.3">
      <c r="C47" s="8" t="s">
        <v>81</v>
      </c>
      <c r="D47" s="33">
        <v>100</v>
      </c>
      <c r="E47" s="26">
        <f t="shared" si="2"/>
        <v>30</v>
      </c>
      <c r="F47" s="5">
        <v>100</v>
      </c>
      <c r="G47" s="9">
        <f t="shared" si="0"/>
        <v>30</v>
      </c>
      <c r="H47" s="5">
        <v>3</v>
      </c>
      <c r="I47" s="5">
        <f t="shared" si="3"/>
        <v>18</v>
      </c>
      <c r="J47" s="5">
        <v>10</v>
      </c>
      <c r="K47" s="10">
        <f t="shared" si="1"/>
        <v>88</v>
      </c>
    </row>
    <row r="48" spans="3:12" ht="15.6" x14ac:dyDescent="0.3">
      <c r="C48" s="8" t="s">
        <v>64</v>
      </c>
      <c r="D48" s="33">
        <v>100</v>
      </c>
      <c r="E48" s="26">
        <f t="shared" si="2"/>
        <v>30</v>
      </c>
      <c r="F48" s="5">
        <v>80</v>
      </c>
      <c r="G48" s="9">
        <f t="shared" si="0"/>
        <v>24</v>
      </c>
      <c r="H48" s="5">
        <v>1</v>
      </c>
      <c r="I48" s="5">
        <f t="shared" si="3"/>
        <v>6</v>
      </c>
      <c r="J48" s="5">
        <v>10</v>
      </c>
      <c r="K48" s="10">
        <f t="shared" si="1"/>
        <v>70</v>
      </c>
    </row>
    <row r="49" spans="3:12" ht="15.6" x14ac:dyDescent="0.3">
      <c r="C49" s="8" t="s">
        <v>53</v>
      </c>
      <c r="D49" s="33">
        <v>100</v>
      </c>
      <c r="E49" s="26">
        <f t="shared" si="2"/>
        <v>30</v>
      </c>
      <c r="F49" s="5">
        <v>80</v>
      </c>
      <c r="G49" s="9">
        <f t="shared" si="0"/>
        <v>24</v>
      </c>
      <c r="H49" s="5">
        <v>4</v>
      </c>
      <c r="I49" s="5">
        <f t="shared" si="3"/>
        <v>24</v>
      </c>
      <c r="J49" s="5">
        <v>9</v>
      </c>
      <c r="K49" s="10">
        <f t="shared" si="1"/>
        <v>87</v>
      </c>
    </row>
    <row r="50" spans="3:12" ht="15.6" x14ac:dyDescent="0.3">
      <c r="C50" s="8" t="s">
        <v>84</v>
      </c>
      <c r="D50" s="33">
        <v>100</v>
      </c>
      <c r="E50" s="26">
        <f t="shared" si="2"/>
        <v>30</v>
      </c>
      <c r="F50" s="5">
        <v>80</v>
      </c>
      <c r="G50" s="9">
        <f t="shared" si="0"/>
        <v>24</v>
      </c>
      <c r="H50" s="5">
        <v>5</v>
      </c>
      <c r="I50" s="5">
        <f t="shared" si="3"/>
        <v>30</v>
      </c>
      <c r="J50" s="5">
        <v>10</v>
      </c>
      <c r="K50" s="10">
        <f t="shared" si="1"/>
        <v>94</v>
      </c>
      <c r="L50">
        <v>1</v>
      </c>
    </row>
    <row r="51" spans="3:12" ht="15.6" x14ac:dyDescent="0.3">
      <c r="C51" s="8" t="s">
        <v>73</v>
      </c>
      <c r="D51" s="33">
        <v>100</v>
      </c>
      <c r="E51" s="26">
        <f t="shared" si="2"/>
        <v>30</v>
      </c>
      <c r="F51" s="5">
        <v>60</v>
      </c>
      <c r="G51" s="9">
        <f t="shared" si="0"/>
        <v>18</v>
      </c>
      <c r="H51" s="5">
        <v>5</v>
      </c>
      <c r="I51" s="5">
        <f t="shared" si="3"/>
        <v>30</v>
      </c>
      <c r="J51" s="5">
        <v>10</v>
      </c>
      <c r="K51" s="10">
        <f t="shared" si="1"/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1A</vt:lpstr>
      <vt:lpstr>1B</vt:lpstr>
      <vt:lpstr>1C</vt:lpstr>
      <vt:lpstr>1D</vt:lpstr>
      <vt:lpstr>1E</vt:lpstr>
      <vt:lpstr>Hoja3</vt:lpstr>
      <vt:lpstr>1F</vt:lpstr>
      <vt:lpstr>Hoja1</vt:lpstr>
      <vt:lpstr>1B CULTURA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elila</dc:creator>
  <cp:lastModifiedBy>elila</cp:lastModifiedBy>
  <cp:lastPrinted>2026-09-18T23:15:16Z</cp:lastPrinted>
  <dcterms:created xsi:type="dcterms:W3CDTF">2026-09-08T15:40:07Z</dcterms:created>
  <dcterms:modified xsi:type="dcterms:W3CDTF">2026-10-09T14:46:57Z</dcterms:modified>
</cp:coreProperties>
</file>